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Mara\Rozpočty\Rozpočet + VV 1.10.2025 zona 30\"/>
    </mc:Choice>
  </mc:AlternateContent>
  <bookViews>
    <workbookView xWindow="0" yWindow="0" windowWidth="0" windowHeight="0"/>
  </bookViews>
  <sheets>
    <sheet name="Rekapitulace stavby" sheetId="1" r:id="rId1"/>
    <sheet name="SO 101 - Dopravní značení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Dopravní značení'!$C$90:$K$211</definedName>
    <definedName name="_xlnm.Print_Area" localSheetId="1">'SO 101 - Dopravní značení'!$C$4:$J$41,'SO 101 - Dopravní značení'!$C$47:$J$70,'SO 101 - Dopravní značení'!$C$76:$K$211</definedName>
    <definedName name="_xlnm.Print_Titles" localSheetId="1">'SO 101 - Dopravní značení'!$90:$90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208"/>
  <c r="BH208"/>
  <c r="BG208"/>
  <c r="BF208"/>
  <c r="T208"/>
  <c r="T207"/>
  <c r="T206"/>
  <c r="R208"/>
  <c r="R207"/>
  <c r="R206"/>
  <c r="P208"/>
  <c r="P207"/>
  <c r="P206"/>
  <c r="BI203"/>
  <c r="BH203"/>
  <c r="BG203"/>
  <c r="BF203"/>
  <c r="T203"/>
  <c r="T202"/>
  <c r="R203"/>
  <c r="R202"/>
  <c r="P203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3"/>
  <c r="BH183"/>
  <c r="BG183"/>
  <c r="BF183"/>
  <c r="T183"/>
  <c r="R183"/>
  <c r="P183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88"/>
  <c r="J19"/>
  <c r="J14"/>
  <c r="J56"/>
  <c r="E7"/>
  <c r="E79"/>
  <c i="1" r="L50"/>
  <c r="AM50"/>
  <c r="AM49"/>
  <c r="L49"/>
  <c r="AM47"/>
  <c r="L47"/>
  <c r="L45"/>
  <c r="L44"/>
  <c i="2" r="J128"/>
  <c r="J98"/>
  <c r="BK157"/>
  <c r="BK128"/>
  <c r="BK153"/>
  <c i="1" r="AS55"/>
  <c i="2" r="J198"/>
  <c r="BK115"/>
  <c r="BK183"/>
  <c r="J149"/>
  <c r="BK98"/>
  <c r="J94"/>
  <c r="BK121"/>
  <c r="J183"/>
  <c r="BK143"/>
  <c r="J171"/>
  <c r="BK102"/>
  <c r="BK112"/>
  <c r="J203"/>
  <c r="BK106"/>
  <c r="J160"/>
  <c r="J146"/>
  <c r="J121"/>
  <c r="BK160"/>
  <c r="BK194"/>
  <c r="J112"/>
  <c r="J164"/>
  <c r="J140"/>
  <c r="BK164"/>
  <c r="BK133"/>
  <c r="J167"/>
  <c r="J124"/>
  <c r="BK167"/>
  <c r="BK137"/>
  <c r="BK203"/>
  <c r="BK190"/>
  <c r="J190"/>
  <c r="BK146"/>
  <c r="J106"/>
  <c r="J143"/>
  <c r="J157"/>
  <c r="J176"/>
  <c r="J208"/>
  <c r="J133"/>
  <c r="BK171"/>
  <c r="BK176"/>
  <c r="BK208"/>
  <c r="BK149"/>
  <c r="J137"/>
  <c r="J102"/>
  <c r="BK198"/>
  <c r="J194"/>
  <c r="BK94"/>
  <c r="J153"/>
  <c r="BK140"/>
  <c r="BK124"/>
  <c r="J115"/>
  <c l="1" r="R93"/>
  <c r="BK182"/>
  <c r="J182"/>
  <c r="J66"/>
  <c r="P182"/>
  <c r="P93"/>
  <c r="P92"/>
  <c r="P91"/>
  <c i="1" r="AU56"/>
  <c i="2" r="R182"/>
  <c r="BK93"/>
  <c r="J93"/>
  <c r="J65"/>
  <c r="T182"/>
  <c r="T93"/>
  <c r="T92"/>
  <c r="T91"/>
  <c r="BK202"/>
  <c r="J202"/>
  <c r="J67"/>
  <c r="BK207"/>
  <c r="J207"/>
  <c r="J69"/>
  <c r="F59"/>
  <c r="J85"/>
  <c r="BE106"/>
  <c r="BE153"/>
  <c r="BE157"/>
  <c r="BE167"/>
  <c r="BE198"/>
  <c r="E50"/>
  <c r="BE94"/>
  <c r="BE98"/>
  <c r="BE102"/>
  <c r="BE115"/>
  <c r="BE128"/>
  <c r="BE133"/>
  <c r="BE137"/>
  <c r="BE140"/>
  <c r="BE143"/>
  <c r="BE146"/>
  <c r="BE149"/>
  <c r="BE160"/>
  <c r="BE164"/>
  <c r="BE183"/>
  <c r="J59"/>
  <c r="BE112"/>
  <c r="BE121"/>
  <c r="BE124"/>
  <c r="BE171"/>
  <c r="BE176"/>
  <c r="BE190"/>
  <c r="BE194"/>
  <c r="BE203"/>
  <c r="BE208"/>
  <c i="1" r="AU55"/>
  <c i="2" r="F38"/>
  <c i="1" r="BC56"/>
  <c r="BC55"/>
  <c r="BC54"/>
  <c r="W32"/>
  <c i="2" r="F36"/>
  <c i="1" r="BA56"/>
  <c r="BA55"/>
  <c r="BA54"/>
  <c r="AW54"/>
  <c r="AK30"/>
  <c i="2" r="F39"/>
  <c i="1" r="BD56"/>
  <c r="BD55"/>
  <c r="BD54"/>
  <c r="W33"/>
  <c i="2" r="J36"/>
  <c i="1" r="AW56"/>
  <c r="AS54"/>
  <c i="2" r="F37"/>
  <c i="1" r="BB56"/>
  <c r="BB55"/>
  <c r="AX55"/>
  <c i="2" l="1" r="R92"/>
  <c r="R91"/>
  <c r="BK92"/>
  <c r="J92"/>
  <c r="J64"/>
  <c r="BK206"/>
  <c r="J206"/>
  <c r="J68"/>
  <c i="1" r="AU54"/>
  <c r="AW55"/>
  <c i="2" r="J35"/>
  <c i="1" r="AV56"/>
  <c r="AT56"/>
  <c r="AY54"/>
  <c r="AY55"/>
  <c r="W30"/>
  <c i="2" r="F35"/>
  <c i="1" r="AZ56"/>
  <c r="AZ55"/>
  <c r="AZ54"/>
  <c r="W29"/>
  <c r="BB54"/>
  <c r="AX54"/>
  <c i="2" l="1" r="BK91"/>
  <c r="J91"/>
  <c r="J32"/>
  <c i="1" r="AG56"/>
  <c r="AG55"/>
  <c r="AG54"/>
  <c r="AK26"/>
  <c r="AV54"/>
  <c r="AK29"/>
  <c r="AV55"/>
  <c r="AT55"/>
  <c r="W31"/>
  <c i="2" l="1" r="J41"/>
  <c r="J63"/>
  <c i="1" r="AK35"/>
  <c r="AN55"/>
  <c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<sst xmlns="http://schemas.openxmlformats.org/spreadsheetml/2006/main">
  <si>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</si>
  <si>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</si>
  <si>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</si>
  <si>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</si>
  <si>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</si>
  <si>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{ad66b416-5da8-4855-81b6-99f4e8d70a07}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</si>
  <si>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</si>
  <si>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</si>
  <si>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</si>
  <si>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</si>
  <si>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</si>
  <si>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</si>
  <si>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</si>
  <si>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</si>
  <si>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VD03023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</si>
  <si>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</si>
  <si>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</si>
  <si>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Břeclav - Zóna 30</t>
  </si>
  <si>
    <t>KSO:</t>
  </si>
  <si>
    <t/>
  </si>
  <si>
    <t>CC-CZ:</t>
  </si>
  <si>
    <t>Místo:</t>
  </si>
  <si>
    <t>Břeclav</t>
  </si>
  <si>
    <t>Datum:</t>
  </si>
  <si>
    <t>19. 9. 2025</t>
  </si>
  <si>
    <t>Zadavatel:</t>
  </si>
  <si>
    <t>IČ:</t>
  </si>
  <si>
    <t>město Břeclav</t>
  </si>
  <si>
    <t>DIČ:</t>
  </si>
  <si>
    <t>Účastník: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</si>
  <si>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</si>
  <si>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</si>
  <si>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</si>
  <si>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</si>
  <si>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</si>
  <si>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</si>
  <si>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</si>
  <si>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</si>
  <si>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</si>
  <si>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</si>
  <si>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</si>
  <si>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</si>
  <si>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</si>
  <si>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</si>
  <si>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</si>
  <si>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</si>
  <si>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</si>
  <si>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</si>
  <si>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</si>
  <si>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</si>
  <si>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</si>
  <si>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</si>
  <si>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</si>
  <si>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</si>
  <si>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</si>
  <si>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</si>
  <si>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</si>
  <si>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</si>
  <si>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</si>
  <si>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</si>
  <si>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</si>
  <si>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</si>
  <si>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</si>
  <si>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</si>
  <si>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</si>
  <si>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</si>
  <si>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</si>
  <si>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</si>
  <si>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</si>
  <si>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</si>
  <si>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</si>
  <si>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</si>
  <si>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</si>
  <si>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</si>
  <si>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</si>
  <si>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</si>
  <si>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</si>
  <si>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Dopravní značení</t>
  </si>
  <si>
    <t>STA</t>
  </si>
  <si>
    <t>1</t>
  </si>
  <si>
    <t>{b132f840-78e6-48ce-a7b9-4c57b542cfc5}</t>
  </si>
  <si>
    <t>2</t>
  </si>
  <si>
    <t>/</t>
  </si>
  <si>
    <t>Soupis</t>
  </si>
  <si>
    <t>{359411b2-4670-4f87-89d7-0d1f69f515d1}</t>
  </si>
  <si>
    <t>KRYCÍ LIST SOUPISU PRACÍ</t>
  </si>
  <si>
    <t>Objekt:</t>
  </si>
  <si>
    <t>SO 101 - Dopravní značení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</si>
  <si>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</si>
  <si>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</si>
  <si>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</si>
  <si>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</si>
  <si>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</si>
  <si>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</si>
  <si>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</si>
  <si>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</si>
  <si>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</si>
  <si>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</si>
  <si>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</si>
  <si>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</si>
  <si>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</si>
  <si>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</si>
  <si>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</si>
  <si>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</si>
  <si>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</si>
  <si>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</si>
  <si>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</si>
  <si>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</si>
  <si>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</si>
  <si>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</si>
  <si>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</si>
  <si>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</si>
  <si>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</si>
  <si>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</si>
  <si>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</si>
  <si>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</si>
  <si>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</si>
  <si>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</si>
  <si>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913121112</t>
  </si>
  <si>
    <t>Montáž a demontáž dočasné dopravní značky kompletní zvětšené</t>
  </si>
  <si>
    <t>kus</t>
  </si>
  <si>
    <t>CS ÚRS 2025 01</t>
  </si>
  <si>
    <t>4</t>
  </si>
  <si>
    <t>1806270611</t>
  </si>
  <si>
    <t>PP</t>
  </si>
  <si>
    <t>Montáž a demontáž dočasných dopravních značek kompletních značek vč. podstavce a sloupku zvětšených</t>
  </si>
  <si>
    <t>Online PSC</t>
  </si>
  <si>
    <t>https://podminky.urs.cz/item/CS_URS_2025_01/913121112</t>
  </si>
  <si>
    <t>VV</t>
  </si>
  <si>
    <t>"změna přednosti v jízdě IP22" 10+5</t>
  </si>
  <si>
    <t>913121212</t>
  </si>
  <si>
    <t>Příplatek k dočasné dopravní značce kompletní zvětšené za první a ZKD den použití</t>
  </si>
  <si>
    <t>1124593105</t>
  </si>
  <si>
    <t>Montáž a demontáž dočasných dopravních značek Příplatek za první a každý další den použití dočasných dopravních značek k ceně 12-1112</t>
  </si>
  <si>
    <t>https://podminky.urs.cz/item/CS_URS_2025_01/913121212</t>
  </si>
  <si>
    <t>"pronájem 30 dní" 15*30</t>
  </si>
  <si>
    <t>3</t>
  </si>
  <si>
    <t>914111111</t>
  </si>
  <si>
    <t>Montáž svislé dopravní značky do velikosti 1 m2 objímkami na sloupek nebo konzolu</t>
  </si>
  <si>
    <t>1572399698</t>
  </si>
  <si>
    <t>Montáž svislé dopravní značky základní velikosti do 1 m2 objímkami na sloupky nebo konzoly</t>
  </si>
  <si>
    <t>https://podminky.urs.cz/item/CS_URS_2025_01/914111111</t>
  </si>
  <si>
    <t>"nové dopravní značení" 29</t>
  </si>
  <si>
    <t>M</t>
  </si>
  <si>
    <t>40445620</t>
  </si>
  <si>
    <t>zákazové, příkazové dopravní značky B1-B34, C1-15 700mm</t>
  </si>
  <si>
    <t>8</t>
  </si>
  <si>
    <t>-907102251</t>
  </si>
  <si>
    <t>"B29" 1</t>
  </si>
  <si>
    <t>"C2b" 2</t>
  </si>
  <si>
    <t>"C2c" 5</t>
  </si>
  <si>
    <t>Součet</t>
  </si>
  <si>
    <t>5</t>
  </si>
  <si>
    <t>40445625</t>
  </si>
  <si>
    <t>informativní značky provozní IP8, IP9, IP11-IP13 500x700mm</t>
  </si>
  <si>
    <t>435620247</t>
  </si>
  <si>
    <t>"IP12" 1</t>
  </si>
  <si>
    <t>6</t>
  </si>
  <si>
    <t>40445650</t>
  </si>
  <si>
    <t>dodatkové tabulky E7, E12, E13 500x300mm</t>
  </si>
  <si>
    <t>1973545040</t>
  </si>
  <si>
    <t>"E12a" 6</t>
  </si>
  <si>
    <t>"E12b"6</t>
  </si>
  <si>
    <t>"E13" 7</t>
  </si>
  <si>
    <t>7</t>
  </si>
  <si>
    <t>40445649</t>
  </si>
  <si>
    <t>dodatkové tabulky E3-E5, E8, E14-E16 500x150mm</t>
  </si>
  <si>
    <t>1306397157</t>
  </si>
  <si>
    <t>"E4" 1</t>
  </si>
  <si>
    <t>914111121</t>
  </si>
  <si>
    <t>Montáž svislé dopravní značky do velikosti 2 m2 objímkami na sloupek nebo konzolu</t>
  </si>
  <si>
    <t>127678898</t>
  </si>
  <si>
    <t>Montáž svislé dopravní značky základní velikosti do 2 m2 objímkami na sloupky nebo konzoly</t>
  </si>
  <si>
    <t>https://podminky.urs.cz/item/CS_URS_2025_01/914111121</t>
  </si>
  <si>
    <t>"nové dopravní značení" 10+10</t>
  </si>
  <si>
    <t>40445655</t>
  </si>
  <si>
    <t>informativní značky zónové IZ6, IZ7, IZ10 1000x1500mm</t>
  </si>
  <si>
    <t>-1834246499</t>
  </si>
  <si>
    <t>"IZ8a" 10</t>
  </si>
  <si>
    <t>"IZ8b" 10</t>
  </si>
  <si>
    <t>10</t>
  </si>
  <si>
    <t>914511112</t>
  </si>
  <si>
    <t>Montáž sloupku dopravních značek délky do 3,5 m s betonovým základem a patkou D 60 mm</t>
  </si>
  <si>
    <t>1129215597</t>
  </si>
  <si>
    <t>Montáž sloupku dopravních značek délky do 3,5 m do hliníkové patky pro sloupek D 60 mm</t>
  </si>
  <si>
    <t>https://podminky.urs.cz/item/CS_URS_2025_01/914511112</t>
  </si>
  <si>
    <t>"pro nové DZ" 35</t>
  </si>
  <si>
    <t>11</t>
  </si>
  <si>
    <t>40445225</t>
  </si>
  <si>
    <t>sloupek pro dopravní značku Zn D 60mm v 3,5m</t>
  </si>
  <si>
    <t>-81163430</t>
  </si>
  <si>
    <t>35</t>
  </si>
  <si>
    <t>40445240</t>
  </si>
  <si>
    <t>patka pro sloupek Al D 60mm</t>
  </si>
  <si>
    <t>628781798</t>
  </si>
  <si>
    <t>13</t>
  </si>
  <si>
    <t>40445253</t>
  </si>
  <si>
    <t>víčko plastové na sloupek D 60mm</t>
  </si>
  <si>
    <t>270786213</t>
  </si>
  <si>
    <t>14</t>
  </si>
  <si>
    <t>40445256</t>
  </si>
  <si>
    <t>svorka upínací na sloupek dopravní značky D 60mm</t>
  </si>
  <si>
    <t>1861462954</t>
  </si>
  <si>
    <t>(2*29)+(4*20)</t>
  </si>
  <si>
    <t>15</t>
  </si>
  <si>
    <t>915111112</t>
  </si>
  <si>
    <t>Vodorovné dopravní značení dělící čáry souvislé š 125 mm retroreflexní bílá barva</t>
  </si>
  <si>
    <t>m</t>
  </si>
  <si>
    <t>1943440772</t>
  </si>
  <si>
    <t>Vodorovné dopravní značení stříkané barvou dělící čára šířky 125 mm souvislá bílá retroreflexní</t>
  </si>
  <si>
    <t>https://podminky.urs.cz/item/CS_URS_2025_01/915111112</t>
  </si>
  <si>
    <t>"V10e" 15+15</t>
  </si>
  <si>
    <t>16</t>
  </si>
  <si>
    <t>915121112</t>
  </si>
  <si>
    <t>Vodorovné dopravní značení vodící čáry souvislé š 250 mm retroreflexní bílá barva</t>
  </si>
  <si>
    <t>380038799</t>
  </si>
  <si>
    <t>Vodorovné dopravní značení stříkané barvou vodící čára bílá šířky 250 mm souvislá retroreflexní</t>
  </si>
  <si>
    <t>https://podminky.urs.cz/item/CS_URS_2025_01/915121112</t>
  </si>
  <si>
    <t>"V5" 35</t>
  </si>
  <si>
    <t>17</t>
  </si>
  <si>
    <t>915131116.R</t>
  </si>
  <si>
    <t>Vodorovné dopravní značení přechody pro chodce, šipky, symboly retroreflexní barevné</t>
  </si>
  <si>
    <t>1296056307</t>
  </si>
  <si>
    <t>Vodorovné dopravní značení stříkané barvou přechody pro chodce, šipky, symboly barevné retroreflexní</t>
  </si>
  <si>
    <t>"V15 30" 10</t>
  </si>
  <si>
    <t>18</t>
  </si>
  <si>
    <t>915611111</t>
  </si>
  <si>
    <t>Předznačení vodorovného liniového značení</t>
  </si>
  <si>
    <t>-2028100728</t>
  </si>
  <si>
    <t>Předznačení pro vodorovné značení stříkané barvou nebo prováděné z nátěrových hmot liniové dělicí čáry, vodicí proužky</t>
  </si>
  <si>
    <t>https://podminky.urs.cz/item/CS_URS_2025_01/915611111</t>
  </si>
  <si>
    <t>30+35</t>
  </si>
  <si>
    <t>19</t>
  </si>
  <si>
    <t>916781111</t>
  </si>
  <si>
    <t>Zpomalovací plastový práh pro přejezdovou rychlost 30 km/h</t>
  </si>
  <si>
    <t>-839923527</t>
  </si>
  <si>
    <t>Zpomalovací práh plastový pro přejezdovou rychlost 30 km/h</t>
  </si>
  <si>
    <t>https://podminky.urs.cz/item/CS_URS_2025_01/916781111</t>
  </si>
  <si>
    <t>20</t>
  </si>
  <si>
    <t>966006132</t>
  </si>
  <si>
    <t>Odstranění značek dopravních nebo orientačních se sloupky s betonovými patkami</t>
  </si>
  <si>
    <t>1048266634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</si>
  <si>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</si>
  <si>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https://podminky.urs.cz/item/CS_URS_2025_01/966006132</t>
  </si>
  <si>
    <t>"stávající DZ" 70</t>
  </si>
  <si>
    <t>966006211</t>
  </si>
  <si>
    <t>Odstranění svislých dopravních značek ze sloupů, sloupků nebo konzol</t>
  </si>
  <si>
    <t>1783978492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</si>
  <si>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</si>
  <si>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https://podminky.urs.cz/item/CS_URS_2025_01/966006211</t>
  </si>
  <si>
    <t>odvoz a likvidace v režii zhotovitele</t>
  </si>
  <si>
    <t>"stávající DZ" 155</t>
  </si>
  <si>
    <t>22</t>
  </si>
  <si>
    <t>966007113</t>
  </si>
  <si>
    <t>Odstranění vodorovného značení frézováním barvy z plochy</t>
  </si>
  <si>
    <t>m2</t>
  </si>
  <si>
    <t>-110093006</t>
  </si>
  <si>
    <t>Odstranění vodorovného dopravního značení frézováním značeného barvou plošného</t>
  </si>
  <si>
    <t>https://podminky.urs.cz/item/CS_URS_2025_01/966007113</t>
  </si>
  <si>
    <t>"asfalt" 44</t>
  </si>
  <si>
    <t>"beton" 16</t>
  </si>
  <si>
    <t>997</t>
  </si>
  <si>
    <t>Přesun sutě</t>
  </si>
  <si>
    <t>23</t>
  </si>
  <si>
    <t>997211511</t>
  </si>
  <si>
    <t>Vodorovná doprava suti po suchu na vzdálenost do 1 km</t>
  </si>
  <si>
    <t>t</t>
  </si>
  <si>
    <t>-1295821674</t>
  </si>
  <si>
    <t>Vodorovná doprava suti nebo vybouraných hmot suti se složením a hrubým urovnáním, na vzdálenost do 1 km</t>
  </si>
  <si>
    <t>https://podminky.urs.cz/item/CS_URS_2025_01/997211511</t>
  </si>
  <si>
    <t>"bet. patka" 70*0,09</t>
  </si>
  <si>
    <t>"asfalt po odfrézování VDZ" 44*0,005*2,4</t>
  </si>
  <si>
    <t>"beton po odfrézování VDZ" 16*0,005*2,2</t>
  </si>
  <si>
    <t>24</t>
  </si>
  <si>
    <t>997211519</t>
  </si>
  <si>
    <t>Příplatek ZKD 1 km u vodorovné dopravy suti</t>
  </si>
  <si>
    <t>1927710192</t>
  </si>
  <si>
    <t>Vodorovná doprava suti nebo vybouraných hmot suti se složením a hrubým urovnáním, na vzdálenost Příplatek k ceně za každý další započatý 1 km přes 1 km</t>
  </si>
  <si>
    <t>https://podminky.urs.cz/item/CS_URS_2025_01/997211519</t>
  </si>
  <si>
    <t>20*7,004</t>
  </si>
  <si>
    <t>25</t>
  </si>
  <si>
    <t>997221861</t>
  </si>
  <si>
    <t>Poplatek za uložení na recyklační skládce (skládkovné) stavebního odpadu z prostého betonu pod kódem 17 01 01</t>
  </si>
  <si>
    <t>1313923949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</si>
  <si>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</si>
  <si>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</si>
  <si>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6,3+0,176</t>
  </si>
  <si>
    <t>26</t>
  </si>
  <si>
    <t>997221875</t>
  </si>
  <si>
    <t>Poplatek za uložení na recyklační skládce (skládkovné) stavebního odpadu asfaltového bez obsahu dehtu zatříděného do Katalogu odpadů pod kódem 17 03 02</t>
  </si>
  <si>
    <t>1120291027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</si>
  <si>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</si>
  <si>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</si>
  <si>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0,528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</si>
  <si>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</si>
  <si>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</si>
  <si>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</si>
  <si>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</si>
  <si>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</si>
  <si>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736847819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</si>
  <si>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</si>
  <si>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</si>
  <si>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VRN</t>
  </si>
  <si>
    <t>Vedlejší rozpočtové náklady</t>
  </si>
  <si>
    <t>VRN3</t>
  </si>
  <si>
    <t>Zařízení staveniště</t>
  </si>
  <si>
    <t>28</t>
  </si>
  <si>
    <t>032803000</t>
  </si>
  <si>
    <t>Ostatní vybavení staveniště</t>
  </si>
  <si>
    <t>CS ÚRS 2024 02</t>
  </si>
  <si>
    <t>1024</t>
  </si>
  <si>
    <t>-1961089547</t>
  </si>
  <si>
    <t>https://podminky.urs.cz/item/CS_URS_2024_02/032803000</t>
  </si>
  <si>
    <t>"mobilní informační tabule" 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</si>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</sst>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13121112" TargetMode="External" /><Relationship Id="rId2" Type="http://schemas.openxmlformats.org/officeDocument/2006/relationships/hyperlink" Target="https://podminky.urs.cz/item/CS_URS_2025_01/913121212" TargetMode="External" /><Relationship Id="rId3" Type="http://schemas.openxmlformats.org/officeDocument/2006/relationships/hyperlink" Target="https://podminky.urs.cz/item/CS_URS_2025_01/914111111" TargetMode="External" /><Relationship Id="rId4" Type="http://schemas.openxmlformats.org/officeDocument/2006/relationships/hyperlink" Target="https://podminky.urs.cz/item/CS_URS_2025_01/914111121" TargetMode="External" /><Relationship Id="rId5" Type="http://schemas.openxmlformats.org/officeDocument/2006/relationships/hyperlink" Target="https://podminky.urs.cz/item/CS_URS_2025_01/914511112" TargetMode="External" /><Relationship Id="rId6" Type="http://schemas.openxmlformats.org/officeDocument/2006/relationships/hyperlink" Target="https://podminky.urs.cz/item/CS_URS_2025_01/915111112" TargetMode="External" /><Relationship Id="rId7" Type="http://schemas.openxmlformats.org/officeDocument/2006/relationships/hyperlink" Target="https://podminky.urs.cz/item/CS_URS_2025_01/915121112" TargetMode="External" /><Relationship Id="rId8" Type="http://schemas.openxmlformats.org/officeDocument/2006/relationships/hyperlink" Target="https://podminky.urs.cz/item/CS_URS_2025_01/915611111" TargetMode="External" /><Relationship Id="rId9" Type="http://schemas.openxmlformats.org/officeDocument/2006/relationships/hyperlink" Target="https://podminky.urs.cz/item/CS_URS_2025_01/916781111" TargetMode="External" /><Relationship Id="rId10" Type="http://schemas.openxmlformats.org/officeDocument/2006/relationships/hyperlink" Target="https://podminky.urs.cz/item/CS_URS_2025_01/966006132" TargetMode="External" /><Relationship Id="rId11" Type="http://schemas.openxmlformats.org/officeDocument/2006/relationships/hyperlink" Target="https://podminky.urs.cz/item/CS_URS_2025_01/966006211" TargetMode="External" /><Relationship Id="rId12" Type="http://schemas.openxmlformats.org/officeDocument/2006/relationships/hyperlink" Target="https://podminky.urs.cz/item/CS_URS_2025_01/966007113" TargetMode="External" /><Relationship Id="rId13" Type="http://schemas.openxmlformats.org/officeDocument/2006/relationships/hyperlink" Target="https://podminky.urs.cz/item/CS_URS_2025_01/997211511" TargetMode="External" /><Relationship Id="rId14" Type="http://schemas.openxmlformats.org/officeDocument/2006/relationships/hyperlink" Target="https://podminky.urs.cz/item/CS_URS_2025_01/997211519" TargetMode="External" /><Relationship Id="rId15" Type="http://schemas.openxmlformats.org/officeDocument/2006/relationships/hyperlink" Target="https://podminky.urs.cz/item/CS_URS_2025_01/997221861" TargetMode="External" /><Relationship Id="rId16" Type="http://schemas.openxmlformats.org/officeDocument/2006/relationships/hyperlink" Target="https://podminky.urs.cz/item/CS_URS_2025_01/997221875" TargetMode="External" /><Relationship Id="rId17" Type="http://schemas.openxmlformats.org/officeDocument/2006/relationships/hyperlink" Target="https://podminky.urs.cz/item/CS_URS_2025_01/998225111" TargetMode="External" /><Relationship Id="rId18" Type="http://schemas.openxmlformats.org/officeDocument/2006/relationships/hyperlink" Target="https://podminky.urs.cz/item/CS_URS_2024_02/032803000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VD03023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Břeclav - Zóna 30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Břeclav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19. 9. 2025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Břeclav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ViaDesigne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76</v>
      </c>
      <c r="F56" s="128"/>
      <c r="G56" s="128"/>
      <c r="H56" s="128"/>
      <c r="I56" s="128"/>
      <c r="J56" s="127"/>
      <c r="K56" s="128" t="s">
        <v>77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Dopravní značení'!J32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'SO 101 - Dopravní značení'!P91</f>
        <v>0</v>
      </c>
      <c r="AV56" s="132">
        <f>'SO 101 - Dopravní značení'!J35</f>
        <v>0</v>
      </c>
      <c r="AW56" s="132">
        <f>'SO 101 - Dopravní značení'!J36</f>
        <v>0</v>
      </c>
      <c r="AX56" s="132">
        <f>'SO 101 - Dopravní značení'!J37</f>
        <v>0</v>
      </c>
      <c r="AY56" s="132">
        <f>'SO 101 - Dopravní značení'!J38</f>
        <v>0</v>
      </c>
      <c r="AZ56" s="132">
        <f>'SO 101 - Dopravní značení'!F35</f>
        <v>0</v>
      </c>
      <c r="BA56" s="132">
        <f>'SO 101 - Dopravní značení'!F36</f>
        <v>0</v>
      </c>
      <c r="BB56" s="132">
        <f>'SO 101 - Dopravní značení'!F37</f>
        <v>0</v>
      </c>
      <c r="BC56" s="132">
        <f>'SO 101 - Dopravní značení'!F38</f>
        <v>0</v>
      </c>
      <c r="BD56" s="134">
        <f>'SO 101 - Dopravní značení'!F39</f>
        <v>0</v>
      </c>
      <c r="BE56" s="4"/>
      <c r="BT56" s="135" t="s">
        <v>81</v>
      </c>
      <c r="BV56" s="135" t="s">
        <v>74</v>
      </c>
      <c r="BW56" s="135" t="s">
        <v>84</v>
      </c>
      <c r="BX56" s="135" t="s">
        <v>80</v>
      </c>
      <c r="CL56" s="135" t="s">
        <v>19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Y7oxlYeSFPNR60gqD8j2BZhV2XaARbar0T6yK3Wrz4dDSKYF1z7C8p9EcHJ3HzUIZYft5jtXXO4Qi9rVmDmH7g==" hashValue="MD7oJ2DHVef8s/KQEL+QCOQVdIHmWGjbCTix3eBpZDQSP3v5TVlEVLpcidEewWlYRnYFdmM23hRGs0d6utFqu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SO 101 - Dopravní znač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2"/>
      <c r="AT3" s="19" t="s">
        <v>81</v>
      </c>
    </row>
    <row r="4" s="1" customFormat="1" ht="24.96" customHeight="1">
      <c r="B4" s="22"/>
      <c r="D4" s="138" t="s">
        <v>85</v>
      </c>
      <c r="L4" s="22"/>
      <c r="M4" s="13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0" t="s">
        <v>16</v>
      </c>
      <c r="L6" s="22"/>
    </row>
    <row r="7" s="1" customFormat="1" ht="16.5" customHeight="1">
      <c r="B7" s="22"/>
      <c r="E7" s="141" t="str">
        <f>'Rekapitulace stavby'!K6</f>
        <v>Břeclav - Zóna 30</v>
      </c>
      <c r="F7" s="140"/>
      <c r="G7" s="140"/>
      <c r="H7" s="140"/>
      <c r="L7" s="22"/>
    </row>
    <row r="8" s="1" customFormat="1" ht="12" customHeight="1">
      <c r="B8" s="22"/>
      <c r="D8" s="140" t="s">
        <v>86</v>
      </c>
      <c r="L8" s="22"/>
    </row>
    <row r="9" s="2" customFormat="1" ht="16.5" customHeight="1">
      <c r="A9" s="40"/>
      <c r="B9" s="46"/>
      <c r="C9" s="40"/>
      <c r="D9" s="40"/>
      <c r="E9" s="141" t="s">
        <v>87</v>
      </c>
      <c r="F9" s="40"/>
      <c r="G9" s="40"/>
      <c r="H9" s="40"/>
      <c r="I9" s="40"/>
      <c r="J9" s="40"/>
      <c r="K9" s="40"/>
      <c r="L9" s="14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0" t="s">
        <v>88</v>
      </c>
      <c r="E10" s="40"/>
      <c r="F10" s="40"/>
      <c r="G10" s="40"/>
      <c r="H10" s="40"/>
      <c r="I10" s="40"/>
      <c r="J10" s="40"/>
      <c r="K10" s="40"/>
      <c r="L10" s="14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3" t="s">
        <v>87</v>
      </c>
      <c r="F11" s="40"/>
      <c r="G11" s="40"/>
      <c r="H11" s="40"/>
      <c r="I11" s="40"/>
      <c r="J11" s="40"/>
      <c r="K11" s="40"/>
      <c r="L11" s="14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0" t="s">
        <v>18</v>
      </c>
      <c r="E13" s="40"/>
      <c r="F13" s="135" t="s">
        <v>19</v>
      </c>
      <c r="G13" s="40"/>
      <c r="H13" s="40"/>
      <c r="I13" s="140" t="s">
        <v>20</v>
      </c>
      <c r="J13" s="135" t="s">
        <v>19</v>
      </c>
      <c r="K13" s="40"/>
      <c r="L13" s="14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0" t="s">
        <v>21</v>
      </c>
      <c r="E14" s="40"/>
      <c r="F14" s="135" t="s">
        <v>22</v>
      </c>
      <c r="G14" s="40"/>
      <c r="H14" s="40"/>
      <c r="I14" s="140" t="s">
        <v>23</v>
      </c>
      <c r="J14" s="144" t="str">
        <f>'Rekapitulace stavby'!AN8</f>
        <v>19. 9. 2025</v>
      </c>
      <c r="K14" s="40"/>
      <c r="L14" s="14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0" t="s">
        <v>25</v>
      </c>
      <c r="E16" s="40"/>
      <c r="F16" s="40"/>
      <c r="G16" s="40"/>
      <c r="H16" s="40"/>
      <c r="I16" s="140" t="s">
        <v>26</v>
      </c>
      <c r="J16" s="135" t="s">
        <v>19</v>
      </c>
      <c r="K16" s="40"/>
      <c r="L16" s="14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0" t="s">
        <v>28</v>
      </c>
      <c r="J17" s="135" t="s">
        <v>19</v>
      </c>
      <c r="K17" s="40"/>
      <c r="L17" s="14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0" t="s">
        <v>29</v>
      </c>
      <c r="E19" s="40"/>
      <c r="F19" s="40"/>
      <c r="G19" s="40"/>
      <c r="H19" s="40"/>
      <c r="I19" s="140" t="s">
        <v>26</v>
      </c>
      <c r="J19" s="35" t="str">
        <f>'Rekapitulace stavby'!AN13</f>
        <v>Vyplň údaj</v>
      </c>
      <c r="K19" s="40"/>
      <c r="L19" s="14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0" t="s">
        <v>28</v>
      </c>
      <c r="J20" s="35" t="str">
        <f>'Rekapitulace stavby'!AN14</f>
        <v>Vyplň údaj</v>
      </c>
      <c r="K20" s="40"/>
      <c r="L20" s="14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0" t="s">
        <v>31</v>
      </c>
      <c r="E22" s="40"/>
      <c r="F22" s="40"/>
      <c r="G22" s="40"/>
      <c r="H22" s="40"/>
      <c r="I22" s="140" t="s">
        <v>26</v>
      </c>
      <c r="J22" s="135" t="s">
        <v>19</v>
      </c>
      <c r="K22" s="40"/>
      <c r="L22" s="14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0" t="s">
        <v>28</v>
      </c>
      <c r="J23" s="135" t="s">
        <v>19</v>
      </c>
      <c r="K23" s="40"/>
      <c r="L23" s="14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0" t="s">
        <v>34</v>
      </c>
      <c r="E25" s="40"/>
      <c r="F25" s="40"/>
      <c r="G25" s="40"/>
      <c r="H25" s="40"/>
      <c r="I25" s="140" t="s">
        <v>26</v>
      </c>
      <c r="J25" s="135" t="str">
        <f>IF('Rekapitulace stavby'!AN19="","",'Rekapitulace stavby'!AN19)</f>
        <v/>
      </c>
      <c r="K25" s="40"/>
      <c r="L25" s="14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0" t="s">
        <v>28</v>
      </c>
      <c r="J26" s="135" t="str">
        <f>IF('Rekapitulace stavby'!AN20="","",'Rekapitulace stavby'!AN20)</f>
        <v/>
      </c>
      <c r="K26" s="40"/>
      <c r="L26" s="14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2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0" t="s">
        <v>36</v>
      </c>
      <c r="E28" s="40"/>
      <c r="F28" s="40"/>
      <c r="G28" s="40"/>
      <c r="H28" s="40"/>
      <c r="I28" s="40"/>
      <c r="J28" s="40"/>
      <c r="K28" s="40"/>
      <c r="L28" s="14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49"/>
      <c r="J31" s="149"/>
      <c r="K31" s="149"/>
      <c r="L31" s="14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0" t="s">
        <v>38</v>
      </c>
      <c r="E32" s="40"/>
      <c r="F32" s="40"/>
      <c r="G32" s="40"/>
      <c r="H32" s="40"/>
      <c r="I32" s="40"/>
      <c r="J32" s="151">
        <f>ROUND(J91, 2)</f>
        <v>0</v>
      </c>
      <c r="K32" s="40"/>
      <c r="L32" s="14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49"/>
      <c r="E33" s="149"/>
      <c r="F33" s="149"/>
      <c r="G33" s="149"/>
      <c r="H33" s="149"/>
      <c r="I33" s="149"/>
      <c r="J33" s="149"/>
      <c r="K33" s="149"/>
      <c r="L33" s="14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2" t="s">
        <v>40</v>
      </c>
      <c r="G34" s="40"/>
      <c r="H34" s="40"/>
      <c r="I34" s="152" t="s">
        <v>39</v>
      </c>
      <c r="J34" s="152" t="s">
        <v>41</v>
      </c>
      <c r="K34" s="40"/>
      <c r="L34" s="14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3" t="s">
        <v>42</v>
      </c>
      <c r="E35" s="140" t="s">
        <v>43</v>
      </c>
      <c r="F35" s="154">
        <f>ROUND((SUM(BE91:BE211)),  2)</f>
        <v>0</v>
      </c>
      <c r="G35" s="40"/>
      <c r="H35" s="40"/>
      <c r="I35" s="155">
        <v>0.20999999999999999</v>
      </c>
      <c r="J35" s="154">
        <f>ROUND(((SUM(BE91:BE211))*I35),  2)</f>
        <v>0</v>
      </c>
      <c r="K35" s="40"/>
      <c r="L35" s="14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0" t="s">
        <v>44</v>
      </c>
      <c r="F36" s="154">
        <f>ROUND((SUM(BF91:BF211)),  2)</f>
        <v>0</v>
      </c>
      <c r="G36" s="40"/>
      <c r="H36" s="40"/>
      <c r="I36" s="155">
        <v>0.12</v>
      </c>
      <c r="J36" s="154">
        <f>ROUND(((SUM(BF91:BF211))*I36),  2)</f>
        <v>0</v>
      </c>
      <c r="K36" s="40"/>
      <c r="L36" s="14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0" t="s">
        <v>45</v>
      </c>
      <c r="F37" s="154">
        <f>ROUND((SUM(BG91:BG211)),  2)</f>
        <v>0</v>
      </c>
      <c r="G37" s="40"/>
      <c r="H37" s="40"/>
      <c r="I37" s="155">
        <v>0.20999999999999999</v>
      </c>
      <c r="J37" s="154">
        <f>0</f>
        <v>0</v>
      </c>
      <c r="K37" s="40"/>
      <c r="L37" s="14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0" t="s">
        <v>46</v>
      </c>
      <c r="F38" s="154">
        <f>ROUND((SUM(BH91:BH211)),  2)</f>
        <v>0</v>
      </c>
      <c r="G38" s="40"/>
      <c r="H38" s="40"/>
      <c r="I38" s="155">
        <v>0.12</v>
      </c>
      <c r="J38" s="154">
        <f>0</f>
        <v>0</v>
      </c>
      <c r="K38" s="40"/>
      <c r="L38" s="14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0" t="s">
        <v>47</v>
      </c>
      <c r="F39" s="154">
        <f>ROUND((SUM(BI91:BI211)),  2)</f>
        <v>0</v>
      </c>
      <c r="G39" s="40"/>
      <c r="H39" s="40"/>
      <c r="I39" s="155">
        <v>0</v>
      </c>
      <c r="J39" s="154">
        <f>0</f>
        <v>0</v>
      </c>
      <c r="K39" s="40"/>
      <c r="L39" s="14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56"/>
      <c r="D41" s="157" t="s">
        <v>48</v>
      </c>
      <c r="E41" s="158"/>
      <c r="F41" s="158"/>
      <c r="G41" s="159" t="s">
        <v>49</v>
      </c>
      <c r="H41" s="160" t="s">
        <v>50</v>
      </c>
      <c r="I41" s="158"/>
      <c r="J41" s="161">
        <f>SUM(J32:J39)</f>
        <v>0</v>
      </c>
      <c r="K41" s="162"/>
      <c r="L41" s="142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89</v>
      </c>
      <c r="D47" s="42"/>
      <c r="E47" s="42"/>
      <c r="F47" s="42"/>
      <c r="G47" s="42"/>
      <c r="H47" s="42"/>
      <c r="I47" s="42"/>
      <c r="J47" s="42"/>
      <c r="K47" s="42"/>
      <c r="L47" s="14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67" t="str">
        <f>E7</f>
        <v>Břeclav - Zóna 30</v>
      </c>
      <c r="F50" s="34"/>
      <c r="G50" s="34"/>
      <c r="H50" s="34"/>
      <c r="I50" s="42"/>
      <c r="J50" s="42"/>
      <c r="K50" s="42"/>
      <c r="L50" s="14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86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67" t="s">
        <v>87</v>
      </c>
      <c r="F52" s="42"/>
      <c r="G52" s="42"/>
      <c r="H52" s="42"/>
      <c r="I52" s="42"/>
      <c r="J52" s="42"/>
      <c r="K52" s="42"/>
      <c r="L52" s="14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88</v>
      </c>
      <c r="D53" s="42"/>
      <c r="E53" s="42"/>
      <c r="F53" s="42"/>
      <c r="G53" s="42"/>
      <c r="H53" s="42"/>
      <c r="I53" s="42"/>
      <c r="J53" s="42"/>
      <c r="K53" s="42"/>
      <c r="L53" s="14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101 - Dopravní značení</v>
      </c>
      <c r="F54" s="42"/>
      <c r="G54" s="42"/>
      <c r="H54" s="42"/>
      <c r="I54" s="42"/>
      <c r="J54" s="42"/>
      <c r="K54" s="42"/>
      <c r="L54" s="14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19. 9. 2025</v>
      </c>
      <c r="K56" s="42"/>
      <c r="L56" s="14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34" t="s">
        <v>31</v>
      </c>
      <c r="J58" s="38" t="str">
        <f>E23</f>
        <v>ViaDesigne s.r.o.</v>
      </c>
      <c r="K58" s="42"/>
      <c r="L58" s="14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2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68" t="s">
        <v>90</v>
      </c>
      <c r="D61" s="169"/>
      <c r="E61" s="169"/>
      <c r="F61" s="169"/>
      <c r="G61" s="169"/>
      <c r="H61" s="169"/>
      <c r="I61" s="169"/>
      <c r="J61" s="170" t="s">
        <v>91</v>
      </c>
      <c r="K61" s="169"/>
      <c r="L61" s="142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2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1" t="s">
        <v>70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2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92</v>
      </c>
    </row>
    <row r="64" s="9" customFormat="1" ht="24.96" customHeight="1">
      <c r="A64" s="9"/>
      <c r="B64" s="172"/>
      <c r="C64" s="173"/>
      <c r="D64" s="174" t="s">
        <v>93</v>
      </c>
      <c r="E64" s="175"/>
      <c r="F64" s="175"/>
      <c r="G64" s="175"/>
      <c r="H64" s="175"/>
      <c r="I64" s="175"/>
      <c r="J64" s="176">
        <f>J92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8"/>
      <c r="C65" s="127"/>
      <c r="D65" s="179" t="s">
        <v>94</v>
      </c>
      <c r="E65" s="180"/>
      <c r="F65" s="180"/>
      <c r="G65" s="180"/>
      <c r="H65" s="180"/>
      <c r="I65" s="180"/>
      <c r="J65" s="181">
        <f>J93</f>
        <v>0</v>
      </c>
      <c r="K65" s="127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8"/>
      <c r="C66" s="127"/>
      <c r="D66" s="179" t="s">
        <v>95</v>
      </c>
      <c r="E66" s="180"/>
      <c r="F66" s="180"/>
      <c r="G66" s="180"/>
      <c r="H66" s="180"/>
      <c r="I66" s="180"/>
      <c r="J66" s="181">
        <f>J182</f>
        <v>0</v>
      </c>
      <c r="K66" s="127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8"/>
      <c r="C67" s="127"/>
      <c r="D67" s="179" t="s">
        <v>96</v>
      </c>
      <c r="E67" s="180"/>
      <c r="F67" s="180"/>
      <c r="G67" s="180"/>
      <c r="H67" s="180"/>
      <c r="I67" s="180"/>
      <c r="J67" s="181">
        <f>J202</f>
        <v>0</v>
      </c>
      <c r="K67" s="127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2"/>
      <c r="C68" s="173"/>
      <c r="D68" s="174" t="s">
        <v>97</v>
      </c>
      <c r="E68" s="175"/>
      <c r="F68" s="175"/>
      <c r="G68" s="175"/>
      <c r="H68" s="175"/>
      <c r="I68" s="175"/>
      <c r="J68" s="176">
        <f>J206</f>
        <v>0</v>
      </c>
      <c r="K68" s="173"/>
      <c r="L68" s="17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8"/>
      <c r="C69" s="127"/>
      <c r="D69" s="179" t="s">
        <v>98</v>
      </c>
      <c r="E69" s="180"/>
      <c r="F69" s="180"/>
      <c r="G69" s="180"/>
      <c r="H69" s="180"/>
      <c r="I69" s="180"/>
      <c r="J69" s="181">
        <f>J207</f>
        <v>0</v>
      </c>
      <c r="K69" s="127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2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99</v>
      </c>
      <c r="D76" s="42"/>
      <c r="E76" s="42"/>
      <c r="F76" s="42"/>
      <c r="G76" s="42"/>
      <c r="H76" s="42"/>
      <c r="I76" s="42"/>
      <c r="J76" s="42"/>
      <c r="K76" s="42"/>
      <c r="L76" s="14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7" t="str">
        <f>E7</f>
        <v>Břeclav - Zóna 30</v>
      </c>
      <c r="F79" s="34"/>
      <c r="G79" s="34"/>
      <c r="H79" s="34"/>
      <c r="I79" s="42"/>
      <c r="J79" s="42"/>
      <c r="K79" s="42"/>
      <c r="L79" s="14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86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67" t="s">
        <v>87</v>
      </c>
      <c r="F81" s="42"/>
      <c r="G81" s="42"/>
      <c r="H81" s="42"/>
      <c r="I81" s="42"/>
      <c r="J81" s="42"/>
      <c r="K81" s="42"/>
      <c r="L81" s="14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88</v>
      </c>
      <c r="D82" s="42"/>
      <c r="E82" s="42"/>
      <c r="F82" s="42"/>
      <c r="G82" s="42"/>
      <c r="H82" s="42"/>
      <c r="I82" s="42"/>
      <c r="J82" s="42"/>
      <c r="K82" s="42"/>
      <c r="L82" s="14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101 - Dopravní značení</v>
      </c>
      <c r="F83" s="42"/>
      <c r="G83" s="42"/>
      <c r="H83" s="42"/>
      <c r="I83" s="42"/>
      <c r="J83" s="42"/>
      <c r="K83" s="42"/>
      <c r="L83" s="14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Břeclav</v>
      </c>
      <c r="G85" s="42"/>
      <c r="H85" s="42"/>
      <c r="I85" s="34" t="s">
        <v>23</v>
      </c>
      <c r="J85" s="74" t="str">
        <f>IF(J14="","",J14)</f>
        <v>19. 9. 2025</v>
      </c>
      <c r="K85" s="42"/>
      <c r="L85" s="14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město Břeclav</v>
      </c>
      <c r="G87" s="42"/>
      <c r="H87" s="42"/>
      <c r="I87" s="34" t="s">
        <v>31</v>
      </c>
      <c r="J87" s="38" t="str">
        <f>E23</f>
        <v>ViaDesigne s.r.o.</v>
      </c>
      <c r="K87" s="42"/>
      <c r="L87" s="14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 xml:space="preserve"> </v>
      </c>
      <c r="K88" s="42"/>
      <c r="L88" s="14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3"/>
      <c r="B90" s="184"/>
      <c r="C90" s="185" t="s">
        <v>100</v>
      </c>
      <c r="D90" s="186" t="s">
        <v>57</v>
      </c>
      <c r="E90" s="186" t="s">
        <v>53</v>
      </c>
      <c r="F90" s="186" t="s">
        <v>54</v>
      </c>
      <c r="G90" s="186" t="s">
        <v>101</v>
      </c>
      <c r="H90" s="186" t="s">
        <v>102</v>
      </c>
      <c r="I90" s="186" t="s">
        <v>103</v>
      </c>
      <c r="J90" s="186" t="s">
        <v>91</v>
      </c>
      <c r="K90" s="187" t="s">
        <v>104</v>
      </c>
      <c r="L90" s="188"/>
      <c r="M90" s="94" t="s">
        <v>19</v>
      </c>
      <c r="N90" s="95" t="s">
        <v>42</v>
      </c>
      <c r="O90" s="95" t="s">
        <v>105</v>
      </c>
      <c r="P90" s="95" t="s">
        <v>106</v>
      </c>
      <c r="Q90" s="95" t="s">
        <v>107</v>
      </c>
      <c r="R90" s="95" t="s">
        <v>108</v>
      </c>
      <c r="S90" s="95" t="s">
        <v>109</v>
      </c>
      <c r="T90" s="96" t="s">
        <v>110</v>
      </c>
      <c r="U90" s="183"/>
      <c r="V90" s="183"/>
      <c r="W90" s="183"/>
      <c r="X90" s="183"/>
      <c r="Y90" s="183"/>
      <c r="Z90" s="183"/>
      <c r="AA90" s="183"/>
      <c r="AB90" s="183"/>
      <c r="AC90" s="183"/>
      <c r="AD90" s="183"/>
      <c r="AE90" s="183"/>
    </row>
    <row r="91" s="2" customFormat="1" ht="22.8" customHeight="1">
      <c r="A91" s="40"/>
      <c r="B91" s="41"/>
      <c r="C91" s="101" t="s">
        <v>111</v>
      </c>
      <c r="D91" s="42"/>
      <c r="E91" s="42"/>
      <c r="F91" s="42"/>
      <c r="G91" s="42"/>
      <c r="H91" s="42"/>
      <c r="I91" s="42"/>
      <c r="J91" s="189">
        <f>BK91</f>
        <v>0</v>
      </c>
      <c r="K91" s="42"/>
      <c r="L91" s="46"/>
      <c r="M91" s="97"/>
      <c r="N91" s="190"/>
      <c r="O91" s="98"/>
      <c r="P91" s="191">
        <f>P92+P206</f>
        <v>0</v>
      </c>
      <c r="Q91" s="98"/>
      <c r="R91" s="191">
        <f>R92+R206</f>
        <v>4.9183149999999998</v>
      </c>
      <c r="S91" s="98"/>
      <c r="T91" s="192">
        <f>T92+T206</f>
        <v>6.3600000000000003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92</v>
      </c>
      <c r="BK91" s="193">
        <f>BK92+BK206</f>
        <v>0</v>
      </c>
    </row>
    <row r="92" s="12" customFormat="1" ht="25.92" customHeight="1">
      <c r="A92" s="12"/>
      <c r="B92" s="194"/>
      <c r="C92" s="195"/>
      <c r="D92" s="196" t="s">
        <v>71</v>
      </c>
      <c r="E92" s="197" t="s">
        <v>112</v>
      </c>
      <c r="F92" s="197" t="s">
        <v>113</v>
      </c>
      <c r="G92" s="195"/>
      <c r="H92" s="195"/>
      <c r="I92" s="198"/>
      <c r="J92" s="199">
        <f>BK92</f>
        <v>0</v>
      </c>
      <c r="K92" s="195"/>
      <c r="L92" s="200"/>
      <c r="M92" s="201"/>
      <c r="N92" s="202"/>
      <c r="O92" s="202"/>
      <c r="P92" s="203">
        <f>P93+P182+P202</f>
        <v>0</v>
      </c>
      <c r="Q92" s="202"/>
      <c r="R92" s="203">
        <f>R93+R182+R202</f>
        <v>4.9183149999999998</v>
      </c>
      <c r="S92" s="202"/>
      <c r="T92" s="204">
        <f>T93+T182+T202</f>
        <v>6.3600000000000003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5" t="s">
        <v>79</v>
      </c>
      <c r="AT92" s="206" t="s">
        <v>71</v>
      </c>
      <c r="AU92" s="206" t="s">
        <v>72</v>
      </c>
      <c r="AY92" s="205" t="s">
        <v>114</v>
      </c>
      <c r="BK92" s="207">
        <f>BK93+BK182+BK202</f>
        <v>0</v>
      </c>
    </row>
    <row r="93" s="12" customFormat="1" ht="22.8" customHeight="1">
      <c r="A93" s="12"/>
      <c r="B93" s="194"/>
      <c r="C93" s="195"/>
      <c r="D93" s="196" t="s">
        <v>71</v>
      </c>
      <c r="E93" s="208" t="s">
        <v>115</v>
      </c>
      <c r="F93" s="208" t="s">
        <v>116</v>
      </c>
      <c r="G93" s="195"/>
      <c r="H93" s="195"/>
      <c r="I93" s="198"/>
      <c r="J93" s="209">
        <f>BK93</f>
        <v>0</v>
      </c>
      <c r="K93" s="195"/>
      <c r="L93" s="200"/>
      <c r="M93" s="201"/>
      <c r="N93" s="202"/>
      <c r="O93" s="202"/>
      <c r="P93" s="203">
        <f>SUM(P94:P181)</f>
        <v>0</v>
      </c>
      <c r="Q93" s="202"/>
      <c r="R93" s="203">
        <f>SUM(R94:R181)</f>
        <v>4.9183149999999998</v>
      </c>
      <c r="S93" s="202"/>
      <c r="T93" s="204">
        <f>SUM(T94:T181)</f>
        <v>6.3600000000000003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5" t="s">
        <v>79</v>
      </c>
      <c r="AT93" s="206" t="s">
        <v>71</v>
      </c>
      <c r="AU93" s="206" t="s">
        <v>79</v>
      </c>
      <c r="AY93" s="205" t="s">
        <v>114</v>
      </c>
      <c r="BK93" s="207">
        <f>SUM(BK94:BK181)</f>
        <v>0</v>
      </c>
    </row>
    <row r="94" s="2" customFormat="1" ht="16.5" customHeight="1">
      <c r="A94" s="40"/>
      <c r="B94" s="41"/>
      <c r="C94" s="210" t="s">
        <v>79</v>
      </c>
      <c r="D94" s="210" t="s">
        <v>117</v>
      </c>
      <c r="E94" s="211" t="s">
        <v>118</v>
      </c>
      <c r="F94" s="212" t="s">
        <v>119</v>
      </c>
      <c r="G94" s="213" t="s">
        <v>120</v>
      </c>
      <c r="H94" s="214">
        <v>15</v>
      </c>
      <c r="I94" s="215"/>
      <c r="J94" s="216">
        <f>ROUND(I94*H94,2)</f>
        <v>0</v>
      </c>
      <c r="K94" s="212" t="s">
        <v>121</v>
      </c>
      <c r="L94" s="46"/>
      <c r="M94" s="217" t="s">
        <v>19</v>
      </c>
      <c r="N94" s="218" t="s">
        <v>43</v>
      </c>
      <c r="O94" s="86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1" t="s">
        <v>122</v>
      </c>
      <c r="AT94" s="221" t="s">
        <v>117</v>
      </c>
      <c r="AU94" s="221" t="s">
        <v>81</v>
      </c>
      <c r="AY94" s="19" t="s">
        <v>114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9" t="s">
        <v>79</v>
      </c>
      <c r="BK94" s="222">
        <f>ROUND(I94*H94,2)</f>
        <v>0</v>
      </c>
      <c r="BL94" s="19" t="s">
        <v>122</v>
      </c>
      <c r="BM94" s="221" t="s">
        <v>123</v>
      </c>
    </row>
    <row r="95" s="2" customFormat="1">
      <c r="A95" s="40"/>
      <c r="B95" s="41"/>
      <c r="C95" s="42"/>
      <c r="D95" s="223" t="s">
        <v>124</v>
      </c>
      <c r="E95" s="42"/>
      <c r="F95" s="224" t="s">
        <v>125</v>
      </c>
      <c r="G95" s="42"/>
      <c r="H95" s="42"/>
      <c r="I95" s="225"/>
      <c r="J95" s="42"/>
      <c r="K95" s="42"/>
      <c r="L95" s="46"/>
      <c r="M95" s="226"/>
      <c r="N95" s="227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124</v>
      </c>
      <c r="AU95" s="19" t="s">
        <v>81</v>
      </c>
    </row>
    <row r="96" s="2" customFormat="1">
      <c r="A96" s="40"/>
      <c r="B96" s="41"/>
      <c r="C96" s="42"/>
      <c r="D96" s="228" t="s">
        <v>126</v>
      </c>
      <c r="E96" s="42"/>
      <c r="F96" s="229" t="s">
        <v>127</v>
      </c>
      <c r="G96" s="42"/>
      <c r="H96" s="42"/>
      <c r="I96" s="225"/>
      <c r="J96" s="42"/>
      <c r="K96" s="42"/>
      <c r="L96" s="46"/>
      <c r="M96" s="226"/>
      <c r="N96" s="227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126</v>
      </c>
      <c r="AU96" s="19" t="s">
        <v>81</v>
      </c>
    </row>
    <row r="97" s="13" customFormat="1">
      <c r="A97" s="13"/>
      <c r="B97" s="230"/>
      <c r="C97" s="231"/>
      <c r="D97" s="223" t="s">
        <v>128</v>
      </c>
      <c r="E97" s="232" t="s">
        <v>19</v>
      </c>
      <c r="F97" s="233" t="s">
        <v>129</v>
      </c>
      <c r="G97" s="231"/>
      <c r="H97" s="234">
        <v>15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128</v>
      </c>
      <c r="AU97" s="240" t="s">
        <v>81</v>
      </c>
      <c r="AV97" s="13" t="s">
        <v>81</v>
      </c>
      <c r="AW97" s="13" t="s">
        <v>33</v>
      </c>
      <c r="AX97" s="13" t="s">
        <v>79</v>
      </c>
      <c r="AY97" s="240" t="s">
        <v>114</v>
      </c>
    </row>
    <row r="98" s="2" customFormat="1" ht="16.5" customHeight="1">
      <c r="A98" s="40"/>
      <c r="B98" s="41"/>
      <c r="C98" s="210" t="s">
        <v>81</v>
      </c>
      <c r="D98" s="210" t="s">
        <v>117</v>
      </c>
      <c r="E98" s="211" t="s">
        <v>130</v>
      </c>
      <c r="F98" s="212" t="s">
        <v>131</v>
      </c>
      <c r="G98" s="213" t="s">
        <v>120</v>
      </c>
      <c r="H98" s="214">
        <v>450</v>
      </c>
      <c r="I98" s="215"/>
      <c r="J98" s="216">
        <f>ROUND(I98*H98,2)</f>
        <v>0</v>
      </c>
      <c r="K98" s="212" t="s">
        <v>121</v>
      </c>
      <c r="L98" s="46"/>
      <c r="M98" s="217" t="s">
        <v>19</v>
      </c>
      <c r="N98" s="218" t="s">
        <v>43</v>
      </c>
      <c r="O98" s="86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1" t="s">
        <v>122</v>
      </c>
      <c r="AT98" s="221" t="s">
        <v>117</v>
      </c>
      <c r="AU98" s="221" t="s">
        <v>81</v>
      </c>
      <c r="AY98" s="19" t="s">
        <v>114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9" t="s">
        <v>79</v>
      </c>
      <c r="BK98" s="222">
        <f>ROUND(I98*H98,2)</f>
        <v>0</v>
      </c>
      <c r="BL98" s="19" t="s">
        <v>122</v>
      </c>
      <c r="BM98" s="221" t="s">
        <v>132</v>
      </c>
    </row>
    <row r="99" s="2" customFormat="1">
      <c r="A99" s="40"/>
      <c r="B99" s="41"/>
      <c r="C99" s="42"/>
      <c r="D99" s="223" t="s">
        <v>124</v>
      </c>
      <c r="E99" s="42"/>
      <c r="F99" s="224" t="s">
        <v>133</v>
      </c>
      <c r="G99" s="42"/>
      <c r="H99" s="42"/>
      <c r="I99" s="225"/>
      <c r="J99" s="42"/>
      <c r="K99" s="42"/>
      <c r="L99" s="46"/>
      <c r="M99" s="226"/>
      <c r="N99" s="227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124</v>
      </c>
      <c r="AU99" s="19" t="s">
        <v>81</v>
      </c>
    </row>
    <row r="100" s="2" customFormat="1">
      <c r="A100" s="40"/>
      <c r="B100" s="41"/>
      <c r="C100" s="42"/>
      <c r="D100" s="228" t="s">
        <v>126</v>
      </c>
      <c r="E100" s="42"/>
      <c r="F100" s="229" t="s">
        <v>134</v>
      </c>
      <c r="G100" s="42"/>
      <c r="H100" s="42"/>
      <c r="I100" s="225"/>
      <c r="J100" s="42"/>
      <c r="K100" s="42"/>
      <c r="L100" s="46"/>
      <c r="M100" s="226"/>
      <c r="N100" s="227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126</v>
      </c>
      <c r="AU100" s="19" t="s">
        <v>81</v>
      </c>
    </row>
    <row r="101" s="13" customFormat="1">
      <c r="A101" s="13"/>
      <c r="B101" s="230"/>
      <c r="C101" s="231"/>
      <c r="D101" s="223" t="s">
        <v>128</v>
      </c>
      <c r="E101" s="232" t="s">
        <v>19</v>
      </c>
      <c r="F101" s="233" t="s">
        <v>135</v>
      </c>
      <c r="G101" s="231"/>
      <c r="H101" s="234">
        <v>450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128</v>
      </c>
      <c r="AU101" s="240" t="s">
        <v>81</v>
      </c>
      <c r="AV101" s="13" t="s">
        <v>81</v>
      </c>
      <c r="AW101" s="13" t="s">
        <v>33</v>
      </c>
      <c r="AX101" s="13" t="s">
        <v>79</v>
      </c>
      <c r="AY101" s="240" t="s">
        <v>114</v>
      </c>
    </row>
    <row r="102" s="2" customFormat="1" ht="16.5" customHeight="1">
      <c r="A102" s="40"/>
      <c r="B102" s="41"/>
      <c r="C102" s="210" t="s">
        <v>136</v>
      </c>
      <c r="D102" s="210" t="s">
        <v>117</v>
      </c>
      <c r="E102" s="211" t="s">
        <v>137</v>
      </c>
      <c r="F102" s="212" t="s">
        <v>138</v>
      </c>
      <c r="G102" s="213" t="s">
        <v>120</v>
      </c>
      <c r="H102" s="214">
        <v>29</v>
      </c>
      <c r="I102" s="215"/>
      <c r="J102" s="216">
        <f>ROUND(I102*H102,2)</f>
        <v>0</v>
      </c>
      <c r="K102" s="212" t="s">
        <v>121</v>
      </c>
      <c r="L102" s="46"/>
      <c r="M102" s="217" t="s">
        <v>19</v>
      </c>
      <c r="N102" s="218" t="s">
        <v>43</v>
      </c>
      <c r="O102" s="86"/>
      <c r="P102" s="219">
        <f>O102*H102</f>
        <v>0</v>
      </c>
      <c r="Q102" s="219">
        <v>0.00069999999999999999</v>
      </c>
      <c r="R102" s="219">
        <f>Q102*H102</f>
        <v>0.020299999999999999</v>
      </c>
      <c r="S102" s="219">
        <v>0</v>
      </c>
      <c r="T102" s="22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1" t="s">
        <v>122</v>
      </c>
      <c r="AT102" s="221" t="s">
        <v>117</v>
      </c>
      <c r="AU102" s="221" t="s">
        <v>81</v>
      </c>
      <c r="AY102" s="19" t="s">
        <v>114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9" t="s">
        <v>79</v>
      </c>
      <c r="BK102" s="222">
        <f>ROUND(I102*H102,2)</f>
        <v>0</v>
      </c>
      <c r="BL102" s="19" t="s">
        <v>122</v>
      </c>
      <c r="BM102" s="221" t="s">
        <v>139</v>
      </c>
    </row>
    <row r="103" s="2" customFormat="1">
      <c r="A103" s="40"/>
      <c r="B103" s="41"/>
      <c r="C103" s="42"/>
      <c r="D103" s="223" t="s">
        <v>124</v>
      </c>
      <c r="E103" s="42"/>
      <c r="F103" s="224" t="s">
        <v>140</v>
      </c>
      <c r="G103" s="42"/>
      <c r="H103" s="42"/>
      <c r="I103" s="225"/>
      <c r="J103" s="42"/>
      <c r="K103" s="42"/>
      <c r="L103" s="46"/>
      <c r="M103" s="226"/>
      <c r="N103" s="227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124</v>
      </c>
      <c r="AU103" s="19" t="s">
        <v>81</v>
      </c>
    </row>
    <row r="104" s="2" customFormat="1">
      <c r="A104" s="40"/>
      <c r="B104" s="41"/>
      <c r="C104" s="42"/>
      <c r="D104" s="228" t="s">
        <v>126</v>
      </c>
      <c r="E104" s="42"/>
      <c r="F104" s="229" t="s">
        <v>141</v>
      </c>
      <c r="G104" s="42"/>
      <c r="H104" s="42"/>
      <c r="I104" s="225"/>
      <c r="J104" s="42"/>
      <c r="K104" s="42"/>
      <c r="L104" s="46"/>
      <c r="M104" s="226"/>
      <c r="N104" s="227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81</v>
      </c>
    </row>
    <row r="105" s="13" customFormat="1">
      <c r="A105" s="13"/>
      <c r="B105" s="230"/>
      <c r="C105" s="231"/>
      <c r="D105" s="223" t="s">
        <v>128</v>
      </c>
      <c r="E105" s="232" t="s">
        <v>19</v>
      </c>
      <c r="F105" s="233" t="s">
        <v>142</v>
      </c>
      <c r="G105" s="231"/>
      <c r="H105" s="234">
        <v>29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128</v>
      </c>
      <c r="AU105" s="240" t="s">
        <v>81</v>
      </c>
      <c r="AV105" s="13" t="s">
        <v>81</v>
      </c>
      <c r="AW105" s="13" t="s">
        <v>33</v>
      </c>
      <c r="AX105" s="13" t="s">
        <v>79</v>
      </c>
      <c r="AY105" s="240" t="s">
        <v>114</v>
      </c>
    </row>
    <row r="106" s="2" customFormat="1" ht="16.5" customHeight="1">
      <c r="A106" s="40"/>
      <c r="B106" s="41"/>
      <c r="C106" s="241" t="s">
        <v>122</v>
      </c>
      <c r="D106" s="241" t="s">
        <v>143</v>
      </c>
      <c r="E106" s="242" t="s">
        <v>144</v>
      </c>
      <c r="F106" s="243" t="s">
        <v>145</v>
      </c>
      <c r="G106" s="244" t="s">
        <v>120</v>
      </c>
      <c r="H106" s="245">
        <v>8</v>
      </c>
      <c r="I106" s="246"/>
      <c r="J106" s="247">
        <f>ROUND(I106*H106,2)</f>
        <v>0</v>
      </c>
      <c r="K106" s="243" t="s">
        <v>121</v>
      </c>
      <c r="L106" s="248"/>
      <c r="M106" s="249" t="s">
        <v>19</v>
      </c>
      <c r="N106" s="250" t="s">
        <v>43</v>
      </c>
      <c r="O106" s="86"/>
      <c r="P106" s="219">
        <f>O106*H106</f>
        <v>0</v>
      </c>
      <c r="Q106" s="219">
        <v>0.0025000000000000001</v>
      </c>
      <c r="R106" s="219">
        <f>Q106*H106</f>
        <v>0.02</v>
      </c>
      <c r="S106" s="219">
        <v>0</v>
      </c>
      <c r="T106" s="22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1" t="s">
        <v>146</v>
      </c>
      <c r="AT106" s="221" t="s">
        <v>143</v>
      </c>
      <c r="AU106" s="221" t="s">
        <v>81</v>
      </c>
      <c r="AY106" s="19" t="s">
        <v>114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9" t="s">
        <v>79</v>
      </c>
      <c r="BK106" s="222">
        <f>ROUND(I106*H106,2)</f>
        <v>0</v>
      </c>
      <c r="BL106" s="19" t="s">
        <v>122</v>
      </c>
      <c r="BM106" s="221" t="s">
        <v>147</v>
      </c>
    </row>
    <row r="107" s="2" customFormat="1">
      <c r="A107" s="40"/>
      <c r="B107" s="41"/>
      <c r="C107" s="42"/>
      <c r="D107" s="223" t="s">
        <v>124</v>
      </c>
      <c r="E107" s="42"/>
      <c r="F107" s="224" t="s">
        <v>145</v>
      </c>
      <c r="G107" s="42"/>
      <c r="H107" s="42"/>
      <c r="I107" s="225"/>
      <c r="J107" s="42"/>
      <c r="K107" s="42"/>
      <c r="L107" s="46"/>
      <c r="M107" s="226"/>
      <c r="N107" s="227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124</v>
      </c>
      <c r="AU107" s="19" t="s">
        <v>81</v>
      </c>
    </row>
    <row r="108" s="13" customFormat="1">
      <c r="A108" s="13"/>
      <c r="B108" s="230"/>
      <c r="C108" s="231"/>
      <c r="D108" s="223" t="s">
        <v>128</v>
      </c>
      <c r="E108" s="232" t="s">
        <v>19</v>
      </c>
      <c r="F108" s="233" t="s">
        <v>148</v>
      </c>
      <c r="G108" s="231"/>
      <c r="H108" s="234">
        <v>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128</v>
      </c>
      <c r="AU108" s="240" t="s">
        <v>81</v>
      </c>
      <c r="AV108" s="13" t="s">
        <v>81</v>
      </c>
      <c r="AW108" s="13" t="s">
        <v>33</v>
      </c>
      <c r="AX108" s="13" t="s">
        <v>72</v>
      </c>
      <c r="AY108" s="240" t="s">
        <v>114</v>
      </c>
    </row>
    <row r="109" s="13" customFormat="1">
      <c r="A109" s="13"/>
      <c r="B109" s="230"/>
      <c r="C109" s="231"/>
      <c r="D109" s="223" t="s">
        <v>128</v>
      </c>
      <c r="E109" s="232" t="s">
        <v>19</v>
      </c>
      <c r="F109" s="233" t="s">
        <v>149</v>
      </c>
      <c r="G109" s="231"/>
      <c r="H109" s="234">
        <v>2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128</v>
      </c>
      <c r="AU109" s="240" t="s">
        <v>81</v>
      </c>
      <c r="AV109" s="13" t="s">
        <v>81</v>
      </c>
      <c r="AW109" s="13" t="s">
        <v>33</v>
      </c>
      <c r="AX109" s="13" t="s">
        <v>72</v>
      </c>
      <c r="AY109" s="240" t="s">
        <v>114</v>
      </c>
    </row>
    <row r="110" s="13" customFormat="1">
      <c r="A110" s="13"/>
      <c r="B110" s="230"/>
      <c r="C110" s="231"/>
      <c r="D110" s="223" t="s">
        <v>128</v>
      </c>
      <c r="E110" s="232" t="s">
        <v>19</v>
      </c>
      <c r="F110" s="233" t="s">
        <v>150</v>
      </c>
      <c r="G110" s="231"/>
      <c r="H110" s="234">
        <v>5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128</v>
      </c>
      <c r="AU110" s="240" t="s">
        <v>81</v>
      </c>
      <c r="AV110" s="13" t="s">
        <v>81</v>
      </c>
      <c r="AW110" s="13" t="s">
        <v>33</v>
      </c>
      <c r="AX110" s="13" t="s">
        <v>72</v>
      </c>
      <c r="AY110" s="240" t="s">
        <v>114</v>
      </c>
    </row>
    <row r="111" s="14" customFormat="1">
      <c r="A111" s="14"/>
      <c r="B111" s="251"/>
      <c r="C111" s="252"/>
      <c r="D111" s="223" t="s">
        <v>128</v>
      </c>
      <c r="E111" s="253" t="s">
        <v>19</v>
      </c>
      <c r="F111" s="254" t="s">
        <v>151</v>
      </c>
      <c r="G111" s="252"/>
      <c r="H111" s="255">
        <v>8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128</v>
      </c>
      <c r="AU111" s="261" t="s">
        <v>81</v>
      </c>
      <c r="AV111" s="14" t="s">
        <v>122</v>
      </c>
      <c r="AW111" s="14" t="s">
        <v>33</v>
      </c>
      <c r="AX111" s="14" t="s">
        <v>79</v>
      </c>
      <c r="AY111" s="261" t="s">
        <v>114</v>
      </c>
    </row>
    <row r="112" s="2" customFormat="1" ht="16.5" customHeight="1">
      <c r="A112" s="40"/>
      <c r="B112" s="41"/>
      <c r="C112" s="241" t="s">
        <v>152</v>
      </c>
      <c r="D112" s="241" t="s">
        <v>143</v>
      </c>
      <c r="E112" s="242" t="s">
        <v>153</v>
      </c>
      <c r="F112" s="243" t="s">
        <v>154</v>
      </c>
      <c r="G112" s="244" t="s">
        <v>120</v>
      </c>
      <c r="H112" s="245">
        <v>1</v>
      </c>
      <c r="I112" s="246"/>
      <c r="J112" s="247">
        <f>ROUND(I112*H112,2)</f>
        <v>0</v>
      </c>
      <c r="K112" s="243" t="s">
        <v>121</v>
      </c>
      <c r="L112" s="248"/>
      <c r="M112" s="249" t="s">
        <v>19</v>
      </c>
      <c r="N112" s="250" t="s">
        <v>43</v>
      </c>
      <c r="O112" s="86"/>
      <c r="P112" s="219">
        <f>O112*H112</f>
        <v>0</v>
      </c>
      <c r="Q112" s="219">
        <v>0.0035000000000000001</v>
      </c>
      <c r="R112" s="219">
        <f>Q112*H112</f>
        <v>0.0035000000000000001</v>
      </c>
      <c r="S112" s="219">
        <v>0</v>
      </c>
      <c r="T112" s="22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1" t="s">
        <v>146</v>
      </c>
      <c r="AT112" s="221" t="s">
        <v>143</v>
      </c>
      <c r="AU112" s="221" t="s">
        <v>81</v>
      </c>
      <c r="AY112" s="19" t="s">
        <v>114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9" t="s">
        <v>79</v>
      </c>
      <c r="BK112" s="222">
        <f>ROUND(I112*H112,2)</f>
        <v>0</v>
      </c>
      <c r="BL112" s="19" t="s">
        <v>122</v>
      </c>
      <c r="BM112" s="221" t="s">
        <v>155</v>
      </c>
    </row>
    <row r="113" s="2" customFormat="1">
      <c r="A113" s="40"/>
      <c r="B113" s="41"/>
      <c r="C113" s="42"/>
      <c r="D113" s="223" t="s">
        <v>124</v>
      </c>
      <c r="E113" s="42"/>
      <c r="F113" s="224" t="s">
        <v>154</v>
      </c>
      <c r="G113" s="42"/>
      <c r="H113" s="42"/>
      <c r="I113" s="225"/>
      <c r="J113" s="42"/>
      <c r="K113" s="42"/>
      <c r="L113" s="46"/>
      <c r="M113" s="226"/>
      <c r="N113" s="227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124</v>
      </c>
      <c r="AU113" s="19" t="s">
        <v>81</v>
      </c>
    </row>
    <row r="114" s="13" customFormat="1">
      <c r="A114" s="13"/>
      <c r="B114" s="230"/>
      <c r="C114" s="231"/>
      <c r="D114" s="223" t="s">
        <v>128</v>
      </c>
      <c r="E114" s="232" t="s">
        <v>19</v>
      </c>
      <c r="F114" s="233" t="s">
        <v>156</v>
      </c>
      <c r="G114" s="231"/>
      <c r="H114" s="234">
        <v>1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128</v>
      </c>
      <c r="AU114" s="240" t="s">
        <v>81</v>
      </c>
      <c r="AV114" s="13" t="s">
        <v>81</v>
      </c>
      <c r="AW114" s="13" t="s">
        <v>33</v>
      </c>
      <c r="AX114" s="13" t="s">
        <v>79</v>
      </c>
      <c r="AY114" s="240" t="s">
        <v>114</v>
      </c>
    </row>
    <row r="115" s="2" customFormat="1" ht="16.5" customHeight="1">
      <c r="A115" s="40"/>
      <c r="B115" s="41"/>
      <c r="C115" s="241" t="s">
        <v>157</v>
      </c>
      <c r="D115" s="241" t="s">
        <v>143</v>
      </c>
      <c r="E115" s="242" t="s">
        <v>158</v>
      </c>
      <c r="F115" s="243" t="s">
        <v>159</v>
      </c>
      <c r="G115" s="244" t="s">
        <v>120</v>
      </c>
      <c r="H115" s="245">
        <v>19</v>
      </c>
      <c r="I115" s="246"/>
      <c r="J115" s="247">
        <f>ROUND(I115*H115,2)</f>
        <v>0</v>
      </c>
      <c r="K115" s="243" t="s">
        <v>121</v>
      </c>
      <c r="L115" s="248"/>
      <c r="M115" s="249" t="s">
        <v>19</v>
      </c>
      <c r="N115" s="250" t="s">
        <v>43</v>
      </c>
      <c r="O115" s="86"/>
      <c r="P115" s="219">
        <f>O115*H115</f>
        <v>0</v>
      </c>
      <c r="Q115" s="219">
        <v>0.0016999999999999999</v>
      </c>
      <c r="R115" s="219">
        <f>Q115*H115</f>
        <v>0.032299999999999995</v>
      </c>
      <c r="S115" s="219">
        <v>0</v>
      </c>
      <c r="T115" s="22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1" t="s">
        <v>146</v>
      </c>
      <c r="AT115" s="221" t="s">
        <v>143</v>
      </c>
      <c r="AU115" s="221" t="s">
        <v>81</v>
      </c>
      <c r="AY115" s="19" t="s">
        <v>114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9" t="s">
        <v>79</v>
      </c>
      <c r="BK115" s="222">
        <f>ROUND(I115*H115,2)</f>
        <v>0</v>
      </c>
      <c r="BL115" s="19" t="s">
        <v>122</v>
      </c>
      <c r="BM115" s="221" t="s">
        <v>160</v>
      </c>
    </row>
    <row r="116" s="2" customFormat="1">
      <c r="A116" s="40"/>
      <c r="B116" s="41"/>
      <c r="C116" s="42"/>
      <c r="D116" s="223" t="s">
        <v>124</v>
      </c>
      <c r="E116" s="42"/>
      <c r="F116" s="224" t="s">
        <v>159</v>
      </c>
      <c r="G116" s="42"/>
      <c r="H116" s="42"/>
      <c r="I116" s="225"/>
      <c r="J116" s="42"/>
      <c r="K116" s="42"/>
      <c r="L116" s="46"/>
      <c r="M116" s="226"/>
      <c r="N116" s="227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124</v>
      </c>
      <c r="AU116" s="19" t="s">
        <v>81</v>
      </c>
    </row>
    <row r="117" s="13" customFormat="1">
      <c r="A117" s="13"/>
      <c r="B117" s="230"/>
      <c r="C117" s="231"/>
      <c r="D117" s="223" t="s">
        <v>128</v>
      </c>
      <c r="E117" s="232" t="s">
        <v>19</v>
      </c>
      <c r="F117" s="233" t="s">
        <v>161</v>
      </c>
      <c r="G117" s="231"/>
      <c r="H117" s="234">
        <v>6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128</v>
      </c>
      <c r="AU117" s="240" t="s">
        <v>81</v>
      </c>
      <c r="AV117" s="13" t="s">
        <v>81</v>
      </c>
      <c r="AW117" s="13" t="s">
        <v>33</v>
      </c>
      <c r="AX117" s="13" t="s">
        <v>72</v>
      </c>
      <c r="AY117" s="240" t="s">
        <v>114</v>
      </c>
    </row>
    <row r="118" s="13" customFormat="1">
      <c r="A118" s="13"/>
      <c r="B118" s="230"/>
      <c r="C118" s="231"/>
      <c r="D118" s="223" t="s">
        <v>128</v>
      </c>
      <c r="E118" s="232" t="s">
        <v>19</v>
      </c>
      <c r="F118" s="233" t="s">
        <v>162</v>
      </c>
      <c r="G118" s="231"/>
      <c r="H118" s="234">
        <v>6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128</v>
      </c>
      <c r="AU118" s="240" t="s">
        <v>81</v>
      </c>
      <c r="AV118" s="13" t="s">
        <v>81</v>
      </c>
      <c r="AW118" s="13" t="s">
        <v>33</v>
      </c>
      <c r="AX118" s="13" t="s">
        <v>72</v>
      </c>
      <c r="AY118" s="240" t="s">
        <v>114</v>
      </c>
    </row>
    <row r="119" s="13" customFormat="1">
      <c r="A119" s="13"/>
      <c r="B119" s="230"/>
      <c r="C119" s="231"/>
      <c r="D119" s="223" t="s">
        <v>128</v>
      </c>
      <c r="E119" s="232" t="s">
        <v>19</v>
      </c>
      <c r="F119" s="233" t="s">
        <v>163</v>
      </c>
      <c r="G119" s="231"/>
      <c r="H119" s="234">
        <v>7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128</v>
      </c>
      <c r="AU119" s="240" t="s">
        <v>81</v>
      </c>
      <c r="AV119" s="13" t="s">
        <v>81</v>
      </c>
      <c r="AW119" s="13" t="s">
        <v>33</v>
      </c>
      <c r="AX119" s="13" t="s">
        <v>72</v>
      </c>
      <c r="AY119" s="240" t="s">
        <v>114</v>
      </c>
    </row>
    <row r="120" s="14" customFormat="1">
      <c r="A120" s="14"/>
      <c r="B120" s="251"/>
      <c r="C120" s="252"/>
      <c r="D120" s="223" t="s">
        <v>128</v>
      </c>
      <c r="E120" s="253" t="s">
        <v>19</v>
      </c>
      <c r="F120" s="254" t="s">
        <v>151</v>
      </c>
      <c r="G120" s="252"/>
      <c r="H120" s="255">
        <v>19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1" t="s">
        <v>128</v>
      </c>
      <c r="AU120" s="261" t="s">
        <v>81</v>
      </c>
      <c r="AV120" s="14" t="s">
        <v>122</v>
      </c>
      <c r="AW120" s="14" t="s">
        <v>33</v>
      </c>
      <c r="AX120" s="14" t="s">
        <v>79</v>
      </c>
      <c r="AY120" s="261" t="s">
        <v>114</v>
      </c>
    </row>
    <row r="121" s="2" customFormat="1" ht="16.5" customHeight="1">
      <c r="A121" s="40"/>
      <c r="B121" s="41"/>
      <c r="C121" s="241" t="s">
        <v>164</v>
      </c>
      <c r="D121" s="241" t="s">
        <v>143</v>
      </c>
      <c r="E121" s="242" t="s">
        <v>165</v>
      </c>
      <c r="F121" s="243" t="s">
        <v>166</v>
      </c>
      <c r="G121" s="244" t="s">
        <v>120</v>
      </c>
      <c r="H121" s="245">
        <v>1</v>
      </c>
      <c r="I121" s="246"/>
      <c r="J121" s="247">
        <f>ROUND(I121*H121,2)</f>
        <v>0</v>
      </c>
      <c r="K121" s="243" t="s">
        <v>121</v>
      </c>
      <c r="L121" s="248"/>
      <c r="M121" s="249" t="s">
        <v>19</v>
      </c>
      <c r="N121" s="250" t="s">
        <v>43</v>
      </c>
      <c r="O121" s="86"/>
      <c r="P121" s="219">
        <f>O121*H121</f>
        <v>0</v>
      </c>
      <c r="Q121" s="219">
        <v>0.00089999999999999998</v>
      </c>
      <c r="R121" s="219">
        <f>Q121*H121</f>
        <v>0.00089999999999999998</v>
      </c>
      <c r="S121" s="219">
        <v>0</v>
      </c>
      <c r="T121" s="22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1" t="s">
        <v>146</v>
      </c>
      <c r="AT121" s="221" t="s">
        <v>143</v>
      </c>
      <c r="AU121" s="221" t="s">
        <v>81</v>
      </c>
      <c r="AY121" s="19" t="s">
        <v>114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9" t="s">
        <v>79</v>
      </c>
      <c r="BK121" s="222">
        <f>ROUND(I121*H121,2)</f>
        <v>0</v>
      </c>
      <c r="BL121" s="19" t="s">
        <v>122</v>
      </c>
      <c r="BM121" s="221" t="s">
        <v>167</v>
      </c>
    </row>
    <row r="122" s="2" customFormat="1">
      <c r="A122" s="40"/>
      <c r="B122" s="41"/>
      <c r="C122" s="42"/>
      <c r="D122" s="223" t="s">
        <v>124</v>
      </c>
      <c r="E122" s="42"/>
      <c r="F122" s="224" t="s">
        <v>166</v>
      </c>
      <c r="G122" s="42"/>
      <c r="H122" s="42"/>
      <c r="I122" s="225"/>
      <c r="J122" s="42"/>
      <c r="K122" s="42"/>
      <c r="L122" s="46"/>
      <c r="M122" s="226"/>
      <c r="N122" s="227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124</v>
      </c>
      <c r="AU122" s="19" t="s">
        <v>81</v>
      </c>
    </row>
    <row r="123" s="13" customFormat="1">
      <c r="A123" s="13"/>
      <c r="B123" s="230"/>
      <c r="C123" s="231"/>
      <c r="D123" s="223" t="s">
        <v>128</v>
      </c>
      <c r="E123" s="232" t="s">
        <v>19</v>
      </c>
      <c r="F123" s="233" t="s">
        <v>168</v>
      </c>
      <c r="G123" s="231"/>
      <c r="H123" s="234">
        <v>1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128</v>
      </c>
      <c r="AU123" s="240" t="s">
        <v>81</v>
      </c>
      <c r="AV123" s="13" t="s">
        <v>81</v>
      </c>
      <c r="AW123" s="13" t="s">
        <v>33</v>
      </c>
      <c r="AX123" s="13" t="s">
        <v>79</v>
      </c>
      <c r="AY123" s="240" t="s">
        <v>114</v>
      </c>
    </row>
    <row r="124" s="2" customFormat="1" ht="16.5" customHeight="1">
      <c r="A124" s="40"/>
      <c r="B124" s="41"/>
      <c r="C124" s="210" t="s">
        <v>146</v>
      </c>
      <c r="D124" s="210" t="s">
        <v>117</v>
      </c>
      <c r="E124" s="211" t="s">
        <v>169</v>
      </c>
      <c r="F124" s="212" t="s">
        <v>170</v>
      </c>
      <c r="G124" s="213" t="s">
        <v>120</v>
      </c>
      <c r="H124" s="214">
        <v>20</v>
      </c>
      <c r="I124" s="215"/>
      <c r="J124" s="216">
        <f>ROUND(I124*H124,2)</f>
        <v>0</v>
      </c>
      <c r="K124" s="212" t="s">
        <v>121</v>
      </c>
      <c r="L124" s="46"/>
      <c r="M124" s="217" t="s">
        <v>19</v>
      </c>
      <c r="N124" s="218" t="s">
        <v>43</v>
      </c>
      <c r="O124" s="86"/>
      <c r="P124" s="219">
        <f>O124*H124</f>
        <v>0</v>
      </c>
      <c r="Q124" s="219">
        <v>0.0010499999999999999</v>
      </c>
      <c r="R124" s="219">
        <f>Q124*H124</f>
        <v>0.020999999999999998</v>
      </c>
      <c r="S124" s="219">
        <v>0</v>
      </c>
      <c r="T124" s="22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1" t="s">
        <v>122</v>
      </c>
      <c r="AT124" s="221" t="s">
        <v>117</v>
      </c>
      <c r="AU124" s="221" t="s">
        <v>81</v>
      </c>
      <c r="AY124" s="19" t="s">
        <v>114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9" t="s">
        <v>79</v>
      </c>
      <c r="BK124" s="222">
        <f>ROUND(I124*H124,2)</f>
        <v>0</v>
      </c>
      <c r="BL124" s="19" t="s">
        <v>122</v>
      </c>
      <c r="BM124" s="221" t="s">
        <v>171</v>
      </c>
    </row>
    <row r="125" s="2" customFormat="1">
      <c r="A125" s="40"/>
      <c r="B125" s="41"/>
      <c r="C125" s="42"/>
      <c r="D125" s="223" t="s">
        <v>124</v>
      </c>
      <c r="E125" s="42"/>
      <c r="F125" s="224" t="s">
        <v>172</v>
      </c>
      <c r="G125" s="42"/>
      <c r="H125" s="42"/>
      <c r="I125" s="225"/>
      <c r="J125" s="42"/>
      <c r="K125" s="42"/>
      <c r="L125" s="46"/>
      <c r="M125" s="226"/>
      <c r="N125" s="227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124</v>
      </c>
      <c r="AU125" s="19" t="s">
        <v>81</v>
      </c>
    </row>
    <row r="126" s="2" customFormat="1">
      <c r="A126" s="40"/>
      <c r="B126" s="41"/>
      <c r="C126" s="42"/>
      <c r="D126" s="228" t="s">
        <v>126</v>
      </c>
      <c r="E126" s="42"/>
      <c r="F126" s="229" t="s">
        <v>173</v>
      </c>
      <c r="G126" s="42"/>
      <c r="H126" s="42"/>
      <c r="I126" s="225"/>
      <c r="J126" s="42"/>
      <c r="K126" s="42"/>
      <c r="L126" s="46"/>
      <c r="M126" s="226"/>
      <c r="N126" s="227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126</v>
      </c>
      <c r="AU126" s="19" t="s">
        <v>81</v>
      </c>
    </row>
    <row r="127" s="13" customFormat="1">
      <c r="A127" s="13"/>
      <c r="B127" s="230"/>
      <c r="C127" s="231"/>
      <c r="D127" s="223" t="s">
        <v>128</v>
      </c>
      <c r="E127" s="232" t="s">
        <v>19</v>
      </c>
      <c r="F127" s="233" t="s">
        <v>174</v>
      </c>
      <c r="G127" s="231"/>
      <c r="H127" s="234">
        <v>20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128</v>
      </c>
      <c r="AU127" s="240" t="s">
        <v>81</v>
      </c>
      <c r="AV127" s="13" t="s">
        <v>81</v>
      </c>
      <c r="AW127" s="13" t="s">
        <v>33</v>
      </c>
      <c r="AX127" s="13" t="s">
        <v>79</v>
      </c>
      <c r="AY127" s="240" t="s">
        <v>114</v>
      </c>
    </row>
    <row r="128" s="2" customFormat="1" ht="16.5" customHeight="1">
      <c r="A128" s="40"/>
      <c r="B128" s="41"/>
      <c r="C128" s="241" t="s">
        <v>115</v>
      </c>
      <c r="D128" s="241" t="s">
        <v>143</v>
      </c>
      <c r="E128" s="242" t="s">
        <v>175</v>
      </c>
      <c r="F128" s="243" t="s">
        <v>176</v>
      </c>
      <c r="G128" s="244" t="s">
        <v>120</v>
      </c>
      <c r="H128" s="245">
        <v>20</v>
      </c>
      <c r="I128" s="246"/>
      <c r="J128" s="247">
        <f>ROUND(I128*H128,2)</f>
        <v>0</v>
      </c>
      <c r="K128" s="243" t="s">
        <v>121</v>
      </c>
      <c r="L128" s="248"/>
      <c r="M128" s="249" t="s">
        <v>19</v>
      </c>
      <c r="N128" s="250" t="s">
        <v>43</v>
      </c>
      <c r="O128" s="86"/>
      <c r="P128" s="219">
        <f>O128*H128</f>
        <v>0</v>
      </c>
      <c r="Q128" s="219">
        <v>0.0155</v>
      </c>
      <c r="R128" s="219">
        <f>Q128*H128</f>
        <v>0.31</v>
      </c>
      <c r="S128" s="219">
        <v>0</v>
      </c>
      <c r="T128" s="22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1" t="s">
        <v>146</v>
      </c>
      <c r="AT128" s="221" t="s">
        <v>143</v>
      </c>
      <c r="AU128" s="221" t="s">
        <v>81</v>
      </c>
      <c r="AY128" s="19" t="s">
        <v>114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9" t="s">
        <v>79</v>
      </c>
      <c r="BK128" s="222">
        <f>ROUND(I128*H128,2)</f>
        <v>0</v>
      </c>
      <c r="BL128" s="19" t="s">
        <v>122</v>
      </c>
      <c r="BM128" s="221" t="s">
        <v>177</v>
      </c>
    </row>
    <row r="129" s="2" customFormat="1">
      <c r="A129" s="40"/>
      <c r="B129" s="41"/>
      <c r="C129" s="42"/>
      <c r="D129" s="223" t="s">
        <v>124</v>
      </c>
      <c r="E129" s="42"/>
      <c r="F129" s="224" t="s">
        <v>176</v>
      </c>
      <c r="G129" s="42"/>
      <c r="H129" s="42"/>
      <c r="I129" s="225"/>
      <c r="J129" s="42"/>
      <c r="K129" s="42"/>
      <c r="L129" s="46"/>
      <c r="M129" s="226"/>
      <c r="N129" s="227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124</v>
      </c>
      <c r="AU129" s="19" t="s">
        <v>81</v>
      </c>
    </row>
    <row r="130" s="13" customFormat="1">
      <c r="A130" s="13"/>
      <c r="B130" s="230"/>
      <c r="C130" s="231"/>
      <c r="D130" s="223" t="s">
        <v>128</v>
      </c>
      <c r="E130" s="232" t="s">
        <v>19</v>
      </c>
      <c r="F130" s="233" t="s">
        <v>178</v>
      </c>
      <c r="G130" s="231"/>
      <c r="H130" s="234">
        <v>10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128</v>
      </c>
      <c r="AU130" s="240" t="s">
        <v>81</v>
      </c>
      <c r="AV130" s="13" t="s">
        <v>81</v>
      </c>
      <c r="AW130" s="13" t="s">
        <v>33</v>
      </c>
      <c r="AX130" s="13" t="s">
        <v>72</v>
      </c>
      <c r="AY130" s="240" t="s">
        <v>114</v>
      </c>
    </row>
    <row r="131" s="13" customFormat="1">
      <c r="A131" s="13"/>
      <c r="B131" s="230"/>
      <c r="C131" s="231"/>
      <c r="D131" s="223" t="s">
        <v>128</v>
      </c>
      <c r="E131" s="232" t="s">
        <v>19</v>
      </c>
      <c r="F131" s="233" t="s">
        <v>179</v>
      </c>
      <c r="G131" s="231"/>
      <c r="H131" s="234">
        <v>10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128</v>
      </c>
      <c r="AU131" s="240" t="s">
        <v>81</v>
      </c>
      <c r="AV131" s="13" t="s">
        <v>81</v>
      </c>
      <c r="AW131" s="13" t="s">
        <v>33</v>
      </c>
      <c r="AX131" s="13" t="s">
        <v>72</v>
      </c>
      <c r="AY131" s="240" t="s">
        <v>114</v>
      </c>
    </row>
    <row r="132" s="14" customFormat="1">
      <c r="A132" s="14"/>
      <c r="B132" s="251"/>
      <c r="C132" s="252"/>
      <c r="D132" s="223" t="s">
        <v>128</v>
      </c>
      <c r="E132" s="253" t="s">
        <v>19</v>
      </c>
      <c r="F132" s="254" t="s">
        <v>151</v>
      </c>
      <c r="G132" s="252"/>
      <c r="H132" s="255">
        <v>20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128</v>
      </c>
      <c r="AU132" s="261" t="s">
        <v>81</v>
      </c>
      <c r="AV132" s="14" t="s">
        <v>122</v>
      </c>
      <c r="AW132" s="14" t="s">
        <v>33</v>
      </c>
      <c r="AX132" s="14" t="s">
        <v>79</v>
      </c>
      <c r="AY132" s="261" t="s">
        <v>114</v>
      </c>
    </row>
    <row r="133" s="2" customFormat="1" ht="16.5" customHeight="1">
      <c r="A133" s="40"/>
      <c r="B133" s="41"/>
      <c r="C133" s="210" t="s">
        <v>180</v>
      </c>
      <c r="D133" s="210" t="s">
        <v>117</v>
      </c>
      <c r="E133" s="211" t="s">
        <v>181</v>
      </c>
      <c r="F133" s="212" t="s">
        <v>182</v>
      </c>
      <c r="G133" s="213" t="s">
        <v>120</v>
      </c>
      <c r="H133" s="214">
        <v>35</v>
      </c>
      <c r="I133" s="215"/>
      <c r="J133" s="216">
        <f>ROUND(I133*H133,2)</f>
        <v>0</v>
      </c>
      <c r="K133" s="212" t="s">
        <v>121</v>
      </c>
      <c r="L133" s="46"/>
      <c r="M133" s="217" t="s">
        <v>19</v>
      </c>
      <c r="N133" s="218" t="s">
        <v>43</v>
      </c>
      <c r="O133" s="86"/>
      <c r="P133" s="219">
        <f>O133*H133</f>
        <v>0</v>
      </c>
      <c r="Q133" s="219">
        <v>0.11241</v>
      </c>
      <c r="R133" s="219">
        <f>Q133*H133</f>
        <v>3.9343499999999998</v>
      </c>
      <c r="S133" s="219">
        <v>0</v>
      </c>
      <c r="T133" s="22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1" t="s">
        <v>122</v>
      </c>
      <c r="AT133" s="221" t="s">
        <v>117</v>
      </c>
      <c r="AU133" s="221" t="s">
        <v>81</v>
      </c>
      <c r="AY133" s="19" t="s">
        <v>114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9" t="s">
        <v>79</v>
      </c>
      <c r="BK133" s="222">
        <f>ROUND(I133*H133,2)</f>
        <v>0</v>
      </c>
      <c r="BL133" s="19" t="s">
        <v>122</v>
      </c>
      <c r="BM133" s="221" t="s">
        <v>183</v>
      </c>
    </row>
    <row r="134" s="2" customFormat="1">
      <c r="A134" s="40"/>
      <c r="B134" s="41"/>
      <c r="C134" s="42"/>
      <c r="D134" s="223" t="s">
        <v>124</v>
      </c>
      <c r="E134" s="42"/>
      <c r="F134" s="224" t="s">
        <v>184</v>
      </c>
      <c r="G134" s="42"/>
      <c r="H134" s="42"/>
      <c r="I134" s="225"/>
      <c r="J134" s="42"/>
      <c r="K134" s="42"/>
      <c r="L134" s="46"/>
      <c r="M134" s="226"/>
      <c r="N134" s="227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124</v>
      </c>
      <c r="AU134" s="19" t="s">
        <v>81</v>
      </c>
    </row>
    <row r="135" s="2" customFormat="1">
      <c r="A135" s="40"/>
      <c r="B135" s="41"/>
      <c r="C135" s="42"/>
      <c r="D135" s="228" t="s">
        <v>126</v>
      </c>
      <c r="E135" s="42"/>
      <c r="F135" s="229" t="s">
        <v>185</v>
      </c>
      <c r="G135" s="42"/>
      <c r="H135" s="42"/>
      <c r="I135" s="225"/>
      <c r="J135" s="42"/>
      <c r="K135" s="42"/>
      <c r="L135" s="46"/>
      <c r="M135" s="226"/>
      <c r="N135" s="227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126</v>
      </c>
      <c r="AU135" s="19" t="s">
        <v>81</v>
      </c>
    </row>
    <row r="136" s="13" customFormat="1">
      <c r="A136" s="13"/>
      <c r="B136" s="230"/>
      <c r="C136" s="231"/>
      <c r="D136" s="223" t="s">
        <v>128</v>
      </c>
      <c r="E136" s="232" t="s">
        <v>19</v>
      </c>
      <c r="F136" s="233" t="s">
        <v>186</v>
      </c>
      <c r="G136" s="231"/>
      <c r="H136" s="234">
        <v>35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128</v>
      </c>
      <c r="AU136" s="240" t="s">
        <v>81</v>
      </c>
      <c r="AV136" s="13" t="s">
        <v>81</v>
      </c>
      <c r="AW136" s="13" t="s">
        <v>33</v>
      </c>
      <c r="AX136" s="13" t="s">
        <v>79</v>
      </c>
      <c r="AY136" s="240" t="s">
        <v>114</v>
      </c>
    </row>
    <row r="137" s="2" customFormat="1" ht="16.5" customHeight="1">
      <c r="A137" s="40"/>
      <c r="B137" s="41"/>
      <c r="C137" s="241" t="s">
        <v>187</v>
      </c>
      <c r="D137" s="241" t="s">
        <v>143</v>
      </c>
      <c r="E137" s="242" t="s">
        <v>188</v>
      </c>
      <c r="F137" s="243" t="s">
        <v>189</v>
      </c>
      <c r="G137" s="244" t="s">
        <v>120</v>
      </c>
      <c r="H137" s="245">
        <v>35</v>
      </c>
      <c r="I137" s="246"/>
      <c r="J137" s="247">
        <f>ROUND(I137*H137,2)</f>
        <v>0</v>
      </c>
      <c r="K137" s="243" t="s">
        <v>121</v>
      </c>
      <c r="L137" s="248"/>
      <c r="M137" s="249" t="s">
        <v>19</v>
      </c>
      <c r="N137" s="250" t="s">
        <v>43</v>
      </c>
      <c r="O137" s="86"/>
      <c r="P137" s="219">
        <f>O137*H137</f>
        <v>0</v>
      </c>
      <c r="Q137" s="219">
        <v>0.0061000000000000004</v>
      </c>
      <c r="R137" s="219">
        <f>Q137*H137</f>
        <v>0.21350000000000002</v>
      </c>
      <c r="S137" s="219">
        <v>0</v>
      </c>
      <c r="T137" s="22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1" t="s">
        <v>146</v>
      </c>
      <c r="AT137" s="221" t="s">
        <v>143</v>
      </c>
      <c r="AU137" s="221" t="s">
        <v>81</v>
      </c>
      <c r="AY137" s="19" t="s">
        <v>114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9" t="s">
        <v>79</v>
      </c>
      <c r="BK137" s="222">
        <f>ROUND(I137*H137,2)</f>
        <v>0</v>
      </c>
      <c r="BL137" s="19" t="s">
        <v>122</v>
      </c>
      <c r="BM137" s="221" t="s">
        <v>190</v>
      </c>
    </row>
    <row r="138" s="2" customFormat="1">
      <c r="A138" s="40"/>
      <c r="B138" s="41"/>
      <c r="C138" s="42"/>
      <c r="D138" s="223" t="s">
        <v>124</v>
      </c>
      <c r="E138" s="42"/>
      <c r="F138" s="224" t="s">
        <v>189</v>
      </c>
      <c r="G138" s="42"/>
      <c r="H138" s="42"/>
      <c r="I138" s="225"/>
      <c r="J138" s="42"/>
      <c r="K138" s="42"/>
      <c r="L138" s="46"/>
      <c r="M138" s="226"/>
      <c r="N138" s="227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124</v>
      </c>
      <c r="AU138" s="19" t="s">
        <v>81</v>
      </c>
    </row>
    <row r="139" s="13" customFormat="1">
      <c r="A139" s="13"/>
      <c r="B139" s="230"/>
      <c r="C139" s="231"/>
      <c r="D139" s="223" t="s">
        <v>128</v>
      </c>
      <c r="E139" s="232" t="s">
        <v>19</v>
      </c>
      <c r="F139" s="233" t="s">
        <v>191</v>
      </c>
      <c r="G139" s="231"/>
      <c r="H139" s="234">
        <v>35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128</v>
      </c>
      <c r="AU139" s="240" t="s">
        <v>81</v>
      </c>
      <c r="AV139" s="13" t="s">
        <v>81</v>
      </c>
      <c r="AW139" s="13" t="s">
        <v>33</v>
      </c>
      <c r="AX139" s="13" t="s">
        <v>79</v>
      </c>
      <c r="AY139" s="240" t="s">
        <v>114</v>
      </c>
    </row>
    <row r="140" s="2" customFormat="1" ht="16.5" customHeight="1">
      <c r="A140" s="40"/>
      <c r="B140" s="41"/>
      <c r="C140" s="241" t="s">
        <v>8</v>
      </c>
      <c r="D140" s="241" t="s">
        <v>143</v>
      </c>
      <c r="E140" s="242" t="s">
        <v>192</v>
      </c>
      <c r="F140" s="243" t="s">
        <v>193</v>
      </c>
      <c r="G140" s="244" t="s">
        <v>120</v>
      </c>
      <c r="H140" s="245">
        <v>35</v>
      </c>
      <c r="I140" s="246"/>
      <c r="J140" s="247">
        <f>ROUND(I140*H140,2)</f>
        <v>0</v>
      </c>
      <c r="K140" s="243" t="s">
        <v>121</v>
      </c>
      <c r="L140" s="248"/>
      <c r="M140" s="249" t="s">
        <v>19</v>
      </c>
      <c r="N140" s="250" t="s">
        <v>43</v>
      </c>
      <c r="O140" s="86"/>
      <c r="P140" s="219">
        <f>O140*H140</f>
        <v>0</v>
      </c>
      <c r="Q140" s="219">
        <v>0.0030000000000000001</v>
      </c>
      <c r="R140" s="219">
        <f>Q140*H140</f>
        <v>0.105</v>
      </c>
      <c r="S140" s="219">
        <v>0</v>
      </c>
      <c r="T140" s="22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1" t="s">
        <v>146</v>
      </c>
      <c r="AT140" s="221" t="s">
        <v>143</v>
      </c>
      <c r="AU140" s="221" t="s">
        <v>81</v>
      </c>
      <c r="AY140" s="19" t="s">
        <v>114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9" t="s">
        <v>79</v>
      </c>
      <c r="BK140" s="222">
        <f>ROUND(I140*H140,2)</f>
        <v>0</v>
      </c>
      <c r="BL140" s="19" t="s">
        <v>122</v>
      </c>
      <c r="BM140" s="221" t="s">
        <v>194</v>
      </c>
    </row>
    <row r="141" s="2" customFormat="1">
      <c r="A141" s="40"/>
      <c r="B141" s="41"/>
      <c r="C141" s="42"/>
      <c r="D141" s="223" t="s">
        <v>124</v>
      </c>
      <c r="E141" s="42"/>
      <c r="F141" s="224" t="s">
        <v>193</v>
      </c>
      <c r="G141" s="42"/>
      <c r="H141" s="42"/>
      <c r="I141" s="225"/>
      <c r="J141" s="42"/>
      <c r="K141" s="42"/>
      <c r="L141" s="46"/>
      <c r="M141" s="226"/>
      <c r="N141" s="227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124</v>
      </c>
      <c r="AU141" s="19" t="s">
        <v>81</v>
      </c>
    </row>
    <row r="142" s="13" customFormat="1">
      <c r="A142" s="13"/>
      <c r="B142" s="230"/>
      <c r="C142" s="231"/>
      <c r="D142" s="223" t="s">
        <v>128</v>
      </c>
      <c r="E142" s="232" t="s">
        <v>19</v>
      </c>
      <c r="F142" s="233" t="s">
        <v>191</v>
      </c>
      <c r="G142" s="231"/>
      <c r="H142" s="234">
        <v>35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128</v>
      </c>
      <c r="AU142" s="240" t="s">
        <v>81</v>
      </c>
      <c r="AV142" s="13" t="s">
        <v>81</v>
      </c>
      <c r="AW142" s="13" t="s">
        <v>33</v>
      </c>
      <c r="AX142" s="13" t="s">
        <v>79</v>
      </c>
      <c r="AY142" s="240" t="s">
        <v>114</v>
      </c>
    </row>
    <row r="143" s="2" customFormat="1" ht="16.5" customHeight="1">
      <c r="A143" s="40"/>
      <c r="B143" s="41"/>
      <c r="C143" s="241" t="s">
        <v>195</v>
      </c>
      <c r="D143" s="241" t="s">
        <v>143</v>
      </c>
      <c r="E143" s="242" t="s">
        <v>196</v>
      </c>
      <c r="F143" s="243" t="s">
        <v>197</v>
      </c>
      <c r="G143" s="244" t="s">
        <v>120</v>
      </c>
      <c r="H143" s="245">
        <v>35</v>
      </c>
      <c r="I143" s="246"/>
      <c r="J143" s="247">
        <f>ROUND(I143*H143,2)</f>
        <v>0</v>
      </c>
      <c r="K143" s="243" t="s">
        <v>121</v>
      </c>
      <c r="L143" s="248"/>
      <c r="M143" s="249" t="s">
        <v>19</v>
      </c>
      <c r="N143" s="250" t="s">
        <v>43</v>
      </c>
      <c r="O143" s="86"/>
      <c r="P143" s="219">
        <f>O143*H143</f>
        <v>0</v>
      </c>
      <c r="Q143" s="219">
        <v>0.00010000000000000001</v>
      </c>
      <c r="R143" s="219">
        <f>Q143*H143</f>
        <v>0.0035000000000000001</v>
      </c>
      <c r="S143" s="219">
        <v>0</v>
      </c>
      <c r="T143" s="22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1" t="s">
        <v>146</v>
      </c>
      <c r="AT143" s="221" t="s">
        <v>143</v>
      </c>
      <c r="AU143" s="221" t="s">
        <v>81</v>
      </c>
      <c r="AY143" s="19" t="s">
        <v>114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9" t="s">
        <v>79</v>
      </c>
      <c r="BK143" s="222">
        <f>ROUND(I143*H143,2)</f>
        <v>0</v>
      </c>
      <c r="BL143" s="19" t="s">
        <v>122</v>
      </c>
      <c r="BM143" s="221" t="s">
        <v>198</v>
      </c>
    </row>
    <row r="144" s="2" customFormat="1">
      <c r="A144" s="40"/>
      <c r="B144" s="41"/>
      <c r="C144" s="42"/>
      <c r="D144" s="223" t="s">
        <v>124</v>
      </c>
      <c r="E144" s="42"/>
      <c r="F144" s="224" t="s">
        <v>197</v>
      </c>
      <c r="G144" s="42"/>
      <c r="H144" s="42"/>
      <c r="I144" s="225"/>
      <c r="J144" s="42"/>
      <c r="K144" s="42"/>
      <c r="L144" s="46"/>
      <c r="M144" s="226"/>
      <c r="N144" s="227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124</v>
      </c>
      <c r="AU144" s="19" t="s">
        <v>81</v>
      </c>
    </row>
    <row r="145" s="13" customFormat="1">
      <c r="A145" s="13"/>
      <c r="B145" s="230"/>
      <c r="C145" s="231"/>
      <c r="D145" s="223" t="s">
        <v>128</v>
      </c>
      <c r="E145" s="232" t="s">
        <v>19</v>
      </c>
      <c r="F145" s="233" t="s">
        <v>191</v>
      </c>
      <c r="G145" s="231"/>
      <c r="H145" s="234">
        <v>35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128</v>
      </c>
      <c r="AU145" s="240" t="s">
        <v>81</v>
      </c>
      <c r="AV145" s="13" t="s">
        <v>81</v>
      </c>
      <c r="AW145" s="13" t="s">
        <v>33</v>
      </c>
      <c r="AX145" s="13" t="s">
        <v>79</v>
      </c>
      <c r="AY145" s="240" t="s">
        <v>114</v>
      </c>
    </row>
    <row r="146" s="2" customFormat="1" ht="16.5" customHeight="1">
      <c r="A146" s="40"/>
      <c r="B146" s="41"/>
      <c r="C146" s="241" t="s">
        <v>199</v>
      </c>
      <c r="D146" s="241" t="s">
        <v>143</v>
      </c>
      <c r="E146" s="242" t="s">
        <v>200</v>
      </c>
      <c r="F146" s="243" t="s">
        <v>201</v>
      </c>
      <c r="G146" s="244" t="s">
        <v>120</v>
      </c>
      <c r="H146" s="245">
        <v>138</v>
      </c>
      <c r="I146" s="246"/>
      <c r="J146" s="247">
        <f>ROUND(I146*H146,2)</f>
        <v>0</v>
      </c>
      <c r="K146" s="243" t="s">
        <v>121</v>
      </c>
      <c r="L146" s="248"/>
      <c r="M146" s="249" t="s">
        <v>19</v>
      </c>
      <c r="N146" s="250" t="s">
        <v>43</v>
      </c>
      <c r="O146" s="86"/>
      <c r="P146" s="219">
        <f>O146*H146</f>
        <v>0</v>
      </c>
      <c r="Q146" s="219">
        <v>0.00035</v>
      </c>
      <c r="R146" s="219">
        <f>Q146*H146</f>
        <v>0.048300000000000003</v>
      </c>
      <c r="S146" s="219">
        <v>0</v>
      </c>
      <c r="T146" s="22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1" t="s">
        <v>146</v>
      </c>
      <c r="AT146" s="221" t="s">
        <v>143</v>
      </c>
      <c r="AU146" s="221" t="s">
        <v>81</v>
      </c>
      <c r="AY146" s="19" t="s">
        <v>114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9" t="s">
        <v>79</v>
      </c>
      <c r="BK146" s="222">
        <f>ROUND(I146*H146,2)</f>
        <v>0</v>
      </c>
      <c r="BL146" s="19" t="s">
        <v>122</v>
      </c>
      <c r="BM146" s="221" t="s">
        <v>202</v>
      </c>
    </row>
    <row r="147" s="2" customFormat="1">
      <c r="A147" s="40"/>
      <c r="B147" s="41"/>
      <c r="C147" s="42"/>
      <c r="D147" s="223" t="s">
        <v>124</v>
      </c>
      <c r="E147" s="42"/>
      <c r="F147" s="224" t="s">
        <v>201</v>
      </c>
      <c r="G147" s="42"/>
      <c r="H147" s="42"/>
      <c r="I147" s="225"/>
      <c r="J147" s="42"/>
      <c r="K147" s="42"/>
      <c r="L147" s="46"/>
      <c r="M147" s="226"/>
      <c r="N147" s="227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124</v>
      </c>
      <c r="AU147" s="19" t="s">
        <v>81</v>
      </c>
    </row>
    <row r="148" s="13" customFormat="1">
      <c r="A148" s="13"/>
      <c r="B148" s="230"/>
      <c r="C148" s="231"/>
      <c r="D148" s="223" t="s">
        <v>128</v>
      </c>
      <c r="E148" s="232" t="s">
        <v>19</v>
      </c>
      <c r="F148" s="233" t="s">
        <v>203</v>
      </c>
      <c r="G148" s="231"/>
      <c r="H148" s="234">
        <v>138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128</v>
      </c>
      <c r="AU148" s="240" t="s">
        <v>81</v>
      </c>
      <c r="AV148" s="13" t="s">
        <v>81</v>
      </c>
      <c r="AW148" s="13" t="s">
        <v>33</v>
      </c>
      <c r="AX148" s="13" t="s">
        <v>79</v>
      </c>
      <c r="AY148" s="240" t="s">
        <v>114</v>
      </c>
    </row>
    <row r="149" s="2" customFormat="1" ht="16.5" customHeight="1">
      <c r="A149" s="40"/>
      <c r="B149" s="41"/>
      <c r="C149" s="210" t="s">
        <v>204</v>
      </c>
      <c r="D149" s="210" t="s">
        <v>117</v>
      </c>
      <c r="E149" s="211" t="s">
        <v>205</v>
      </c>
      <c r="F149" s="212" t="s">
        <v>206</v>
      </c>
      <c r="G149" s="213" t="s">
        <v>207</v>
      </c>
      <c r="H149" s="214">
        <v>30</v>
      </c>
      <c r="I149" s="215"/>
      <c r="J149" s="216">
        <f>ROUND(I149*H149,2)</f>
        <v>0</v>
      </c>
      <c r="K149" s="212" t="s">
        <v>121</v>
      </c>
      <c r="L149" s="46"/>
      <c r="M149" s="217" t="s">
        <v>19</v>
      </c>
      <c r="N149" s="218" t="s">
        <v>43</v>
      </c>
      <c r="O149" s="86"/>
      <c r="P149" s="219">
        <f>O149*H149</f>
        <v>0</v>
      </c>
      <c r="Q149" s="219">
        <v>0.00012999999999999999</v>
      </c>
      <c r="R149" s="219">
        <f>Q149*H149</f>
        <v>0.0038999999999999998</v>
      </c>
      <c r="S149" s="219">
        <v>0</v>
      </c>
      <c r="T149" s="22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1" t="s">
        <v>122</v>
      </c>
      <c r="AT149" s="221" t="s">
        <v>117</v>
      </c>
      <c r="AU149" s="221" t="s">
        <v>81</v>
      </c>
      <c r="AY149" s="19" t="s">
        <v>114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9" t="s">
        <v>79</v>
      </c>
      <c r="BK149" s="222">
        <f>ROUND(I149*H149,2)</f>
        <v>0</v>
      </c>
      <c r="BL149" s="19" t="s">
        <v>122</v>
      </c>
      <c r="BM149" s="221" t="s">
        <v>208</v>
      </c>
    </row>
    <row r="150" s="2" customFormat="1">
      <c r="A150" s="40"/>
      <c r="B150" s="41"/>
      <c r="C150" s="42"/>
      <c r="D150" s="223" t="s">
        <v>124</v>
      </c>
      <c r="E150" s="42"/>
      <c r="F150" s="224" t="s">
        <v>209</v>
      </c>
      <c r="G150" s="42"/>
      <c r="H150" s="42"/>
      <c r="I150" s="225"/>
      <c r="J150" s="42"/>
      <c r="K150" s="42"/>
      <c r="L150" s="46"/>
      <c r="M150" s="226"/>
      <c r="N150" s="227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124</v>
      </c>
      <c r="AU150" s="19" t="s">
        <v>81</v>
      </c>
    </row>
    <row r="151" s="2" customFormat="1">
      <c r="A151" s="40"/>
      <c r="B151" s="41"/>
      <c r="C151" s="42"/>
      <c r="D151" s="228" t="s">
        <v>126</v>
      </c>
      <c r="E151" s="42"/>
      <c r="F151" s="229" t="s">
        <v>210</v>
      </c>
      <c r="G151" s="42"/>
      <c r="H151" s="42"/>
      <c r="I151" s="225"/>
      <c r="J151" s="42"/>
      <c r="K151" s="42"/>
      <c r="L151" s="46"/>
      <c r="M151" s="226"/>
      <c r="N151" s="227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126</v>
      </c>
      <c r="AU151" s="19" t="s">
        <v>81</v>
      </c>
    </row>
    <row r="152" s="13" customFormat="1">
      <c r="A152" s="13"/>
      <c r="B152" s="230"/>
      <c r="C152" s="231"/>
      <c r="D152" s="223" t="s">
        <v>128</v>
      </c>
      <c r="E152" s="232" t="s">
        <v>19</v>
      </c>
      <c r="F152" s="233" t="s">
        <v>211</v>
      </c>
      <c r="G152" s="231"/>
      <c r="H152" s="234">
        <v>30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128</v>
      </c>
      <c r="AU152" s="240" t="s">
        <v>81</v>
      </c>
      <c r="AV152" s="13" t="s">
        <v>81</v>
      </c>
      <c r="AW152" s="13" t="s">
        <v>33</v>
      </c>
      <c r="AX152" s="13" t="s">
        <v>79</v>
      </c>
      <c r="AY152" s="240" t="s">
        <v>114</v>
      </c>
    </row>
    <row r="153" s="2" customFormat="1" ht="16.5" customHeight="1">
      <c r="A153" s="40"/>
      <c r="B153" s="41"/>
      <c r="C153" s="210" t="s">
        <v>212</v>
      </c>
      <c r="D153" s="210" t="s">
        <v>117</v>
      </c>
      <c r="E153" s="211" t="s">
        <v>213</v>
      </c>
      <c r="F153" s="212" t="s">
        <v>214</v>
      </c>
      <c r="G153" s="213" t="s">
        <v>207</v>
      </c>
      <c r="H153" s="214">
        <v>35</v>
      </c>
      <c r="I153" s="215"/>
      <c r="J153" s="216">
        <f>ROUND(I153*H153,2)</f>
        <v>0</v>
      </c>
      <c r="K153" s="212" t="s">
        <v>121</v>
      </c>
      <c r="L153" s="46"/>
      <c r="M153" s="217" t="s">
        <v>19</v>
      </c>
      <c r="N153" s="218" t="s">
        <v>43</v>
      </c>
      <c r="O153" s="86"/>
      <c r="P153" s="219">
        <f>O153*H153</f>
        <v>0</v>
      </c>
      <c r="Q153" s="219">
        <v>0.00025999999999999998</v>
      </c>
      <c r="R153" s="219">
        <f>Q153*H153</f>
        <v>0.0090999999999999987</v>
      </c>
      <c r="S153" s="219">
        <v>0</v>
      </c>
      <c r="T153" s="22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1" t="s">
        <v>122</v>
      </c>
      <c r="AT153" s="221" t="s">
        <v>117</v>
      </c>
      <c r="AU153" s="221" t="s">
        <v>81</v>
      </c>
      <c r="AY153" s="19" t="s">
        <v>114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9" t="s">
        <v>79</v>
      </c>
      <c r="BK153" s="222">
        <f>ROUND(I153*H153,2)</f>
        <v>0</v>
      </c>
      <c r="BL153" s="19" t="s">
        <v>122</v>
      </c>
      <c r="BM153" s="221" t="s">
        <v>215</v>
      </c>
    </row>
    <row r="154" s="2" customFormat="1">
      <c r="A154" s="40"/>
      <c r="B154" s="41"/>
      <c r="C154" s="42"/>
      <c r="D154" s="223" t="s">
        <v>124</v>
      </c>
      <c r="E154" s="42"/>
      <c r="F154" s="224" t="s">
        <v>216</v>
      </c>
      <c r="G154" s="42"/>
      <c r="H154" s="42"/>
      <c r="I154" s="225"/>
      <c r="J154" s="42"/>
      <c r="K154" s="42"/>
      <c r="L154" s="46"/>
      <c r="M154" s="226"/>
      <c r="N154" s="227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124</v>
      </c>
      <c r="AU154" s="19" t="s">
        <v>81</v>
      </c>
    </row>
    <row r="155" s="2" customFormat="1">
      <c r="A155" s="40"/>
      <c r="B155" s="41"/>
      <c r="C155" s="42"/>
      <c r="D155" s="228" t="s">
        <v>126</v>
      </c>
      <c r="E155" s="42"/>
      <c r="F155" s="229" t="s">
        <v>217</v>
      </c>
      <c r="G155" s="42"/>
      <c r="H155" s="42"/>
      <c r="I155" s="225"/>
      <c r="J155" s="42"/>
      <c r="K155" s="42"/>
      <c r="L155" s="46"/>
      <c r="M155" s="226"/>
      <c r="N155" s="227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126</v>
      </c>
      <c r="AU155" s="19" t="s">
        <v>81</v>
      </c>
    </row>
    <row r="156" s="13" customFormat="1">
      <c r="A156" s="13"/>
      <c r="B156" s="230"/>
      <c r="C156" s="231"/>
      <c r="D156" s="223" t="s">
        <v>128</v>
      </c>
      <c r="E156" s="232" t="s">
        <v>19</v>
      </c>
      <c r="F156" s="233" t="s">
        <v>218</v>
      </c>
      <c r="G156" s="231"/>
      <c r="H156" s="234">
        <v>35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128</v>
      </c>
      <c r="AU156" s="240" t="s">
        <v>81</v>
      </c>
      <c r="AV156" s="13" t="s">
        <v>81</v>
      </c>
      <c r="AW156" s="13" t="s">
        <v>33</v>
      </c>
      <c r="AX156" s="13" t="s">
        <v>79</v>
      </c>
      <c r="AY156" s="240" t="s">
        <v>114</v>
      </c>
    </row>
    <row r="157" s="2" customFormat="1" ht="16.5" customHeight="1">
      <c r="A157" s="40"/>
      <c r="B157" s="41"/>
      <c r="C157" s="210" t="s">
        <v>219</v>
      </c>
      <c r="D157" s="210" t="s">
        <v>117</v>
      </c>
      <c r="E157" s="211" t="s">
        <v>220</v>
      </c>
      <c r="F157" s="212" t="s">
        <v>221</v>
      </c>
      <c r="G157" s="213" t="s">
        <v>120</v>
      </c>
      <c r="H157" s="214">
        <v>10</v>
      </c>
      <c r="I157" s="215"/>
      <c r="J157" s="216">
        <f>ROUND(I157*H157,2)</f>
        <v>0</v>
      </c>
      <c r="K157" s="212" t="s">
        <v>19</v>
      </c>
      <c r="L157" s="46"/>
      <c r="M157" s="217" t="s">
        <v>19</v>
      </c>
      <c r="N157" s="218" t="s">
        <v>43</v>
      </c>
      <c r="O157" s="86"/>
      <c r="P157" s="219">
        <f>O157*H157</f>
        <v>0</v>
      </c>
      <c r="Q157" s="219">
        <v>0.0014499999999999999</v>
      </c>
      <c r="R157" s="219">
        <f>Q157*H157</f>
        <v>0.014499999999999999</v>
      </c>
      <c r="S157" s="219">
        <v>0</v>
      </c>
      <c r="T157" s="22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1" t="s">
        <v>122</v>
      </c>
      <c r="AT157" s="221" t="s">
        <v>117</v>
      </c>
      <c r="AU157" s="221" t="s">
        <v>81</v>
      </c>
      <c r="AY157" s="19" t="s">
        <v>114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9" t="s">
        <v>79</v>
      </c>
      <c r="BK157" s="222">
        <f>ROUND(I157*H157,2)</f>
        <v>0</v>
      </c>
      <c r="BL157" s="19" t="s">
        <v>122</v>
      </c>
      <c r="BM157" s="221" t="s">
        <v>222</v>
      </c>
    </row>
    <row r="158" s="2" customFormat="1">
      <c r="A158" s="40"/>
      <c r="B158" s="41"/>
      <c r="C158" s="42"/>
      <c r="D158" s="223" t="s">
        <v>124</v>
      </c>
      <c r="E158" s="42"/>
      <c r="F158" s="224" t="s">
        <v>223</v>
      </c>
      <c r="G158" s="42"/>
      <c r="H158" s="42"/>
      <c r="I158" s="225"/>
      <c r="J158" s="42"/>
      <c r="K158" s="42"/>
      <c r="L158" s="46"/>
      <c r="M158" s="226"/>
      <c r="N158" s="227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124</v>
      </c>
      <c r="AU158" s="19" t="s">
        <v>81</v>
      </c>
    </row>
    <row r="159" s="13" customFormat="1">
      <c r="A159" s="13"/>
      <c r="B159" s="230"/>
      <c r="C159" s="231"/>
      <c r="D159" s="223" t="s">
        <v>128</v>
      </c>
      <c r="E159" s="232" t="s">
        <v>19</v>
      </c>
      <c r="F159" s="233" t="s">
        <v>224</v>
      </c>
      <c r="G159" s="231"/>
      <c r="H159" s="234">
        <v>10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128</v>
      </c>
      <c r="AU159" s="240" t="s">
        <v>81</v>
      </c>
      <c r="AV159" s="13" t="s">
        <v>81</v>
      </c>
      <c r="AW159" s="13" t="s">
        <v>33</v>
      </c>
      <c r="AX159" s="13" t="s">
        <v>79</v>
      </c>
      <c r="AY159" s="240" t="s">
        <v>114</v>
      </c>
    </row>
    <row r="160" s="2" customFormat="1" ht="16.5" customHeight="1">
      <c r="A160" s="40"/>
      <c r="B160" s="41"/>
      <c r="C160" s="210" t="s">
        <v>225</v>
      </c>
      <c r="D160" s="210" t="s">
        <v>117</v>
      </c>
      <c r="E160" s="211" t="s">
        <v>226</v>
      </c>
      <c r="F160" s="212" t="s">
        <v>227</v>
      </c>
      <c r="G160" s="213" t="s">
        <v>207</v>
      </c>
      <c r="H160" s="214">
        <v>65</v>
      </c>
      <c r="I160" s="215"/>
      <c r="J160" s="216">
        <f>ROUND(I160*H160,2)</f>
        <v>0</v>
      </c>
      <c r="K160" s="212" t="s">
        <v>121</v>
      </c>
      <c r="L160" s="46"/>
      <c r="M160" s="217" t="s">
        <v>19</v>
      </c>
      <c r="N160" s="218" t="s">
        <v>43</v>
      </c>
      <c r="O160" s="86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1" t="s">
        <v>122</v>
      </c>
      <c r="AT160" s="221" t="s">
        <v>117</v>
      </c>
      <c r="AU160" s="221" t="s">
        <v>81</v>
      </c>
      <c r="AY160" s="19" t="s">
        <v>114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9" t="s">
        <v>79</v>
      </c>
      <c r="BK160" s="222">
        <f>ROUND(I160*H160,2)</f>
        <v>0</v>
      </c>
      <c r="BL160" s="19" t="s">
        <v>122</v>
      </c>
      <c r="BM160" s="221" t="s">
        <v>228</v>
      </c>
    </row>
    <row r="161" s="2" customFormat="1">
      <c r="A161" s="40"/>
      <c r="B161" s="41"/>
      <c r="C161" s="42"/>
      <c r="D161" s="223" t="s">
        <v>124</v>
      </c>
      <c r="E161" s="42"/>
      <c r="F161" s="224" t="s">
        <v>229</v>
      </c>
      <c r="G161" s="42"/>
      <c r="H161" s="42"/>
      <c r="I161" s="225"/>
      <c r="J161" s="42"/>
      <c r="K161" s="42"/>
      <c r="L161" s="46"/>
      <c r="M161" s="226"/>
      <c r="N161" s="227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124</v>
      </c>
      <c r="AU161" s="19" t="s">
        <v>81</v>
      </c>
    </row>
    <row r="162" s="2" customFormat="1">
      <c r="A162" s="40"/>
      <c r="B162" s="41"/>
      <c r="C162" s="42"/>
      <c r="D162" s="228" t="s">
        <v>126</v>
      </c>
      <c r="E162" s="42"/>
      <c r="F162" s="229" t="s">
        <v>230</v>
      </c>
      <c r="G162" s="42"/>
      <c r="H162" s="42"/>
      <c r="I162" s="225"/>
      <c r="J162" s="42"/>
      <c r="K162" s="42"/>
      <c r="L162" s="46"/>
      <c r="M162" s="226"/>
      <c r="N162" s="227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126</v>
      </c>
      <c r="AU162" s="19" t="s">
        <v>81</v>
      </c>
    </row>
    <row r="163" s="13" customFormat="1">
      <c r="A163" s="13"/>
      <c r="B163" s="230"/>
      <c r="C163" s="231"/>
      <c r="D163" s="223" t="s">
        <v>128</v>
      </c>
      <c r="E163" s="232" t="s">
        <v>19</v>
      </c>
      <c r="F163" s="233" t="s">
        <v>231</v>
      </c>
      <c r="G163" s="231"/>
      <c r="H163" s="234">
        <v>65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128</v>
      </c>
      <c r="AU163" s="240" t="s">
        <v>81</v>
      </c>
      <c r="AV163" s="13" t="s">
        <v>81</v>
      </c>
      <c r="AW163" s="13" t="s">
        <v>33</v>
      </c>
      <c r="AX163" s="13" t="s">
        <v>79</v>
      </c>
      <c r="AY163" s="240" t="s">
        <v>114</v>
      </c>
    </row>
    <row r="164" s="2" customFormat="1" ht="16.5" customHeight="1">
      <c r="A164" s="40"/>
      <c r="B164" s="41"/>
      <c r="C164" s="210" t="s">
        <v>232</v>
      </c>
      <c r="D164" s="210" t="s">
        <v>117</v>
      </c>
      <c r="E164" s="211" t="s">
        <v>233</v>
      </c>
      <c r="F164" s="212" t="s">
        <v>234</v>
      </c>
      <c r="G164" s="213" t="s">
        <v>207</v>
      </c>
      <c r="H164" s="214">
        <v>6.5</v>
      </c>
      <c r="I164" s="215"/>
      <c r="J164" s="216">
        <f>ROUND(I164*H164,2)</f>
        <v>0</v>
      </c>
      <c r="K164" s="212" t="s">
        <v>121</v>
      </c>
      <c r="L164" s="46"/>
      <c r="M164" s="217" t="s">
        <v>19</v>
      </c>
      <c r="N164" s="218" t="s">
        <v>43</v>
      </c>
      <c r="O164" s="86"/>
      <c r="P164" s="219">
        <f>O164*H164</f>
        <v>0</v>
      </c>
      <c r="Q164" s="219">
        <v>0.02741</v>
      </c>
      <c r="R164" s="219">
        <f>Q164*H164</f>
        <v>0.17816499999999999</v>
      </c>
      <c r="S164" s="219">
        <v>0</v>
      </c>
      <c r="T164" s="22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1" t="s">
        <v>122</v>
      </c>
      <c r="AT164" s="221" t="s">
        <v>117</v>
      </c>
      <c r="AU164" s="221" t="s">
        <v>81</v>
      </c>
      <c r="AY164" s="19" t="s">
        <v>114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9" t="s">
        <v>79</v>
      </c>
      <c r="BK164" s="222">
        <f>ROUND(I164*H164,2)</f>
        <v>0</v>
      </c>
      <c r="BL164" s="19" t="s">
        <v>122</v>
      </c>
      <c r="BM164" s="221" t="s">
        <v>235</v>
      </c>
    </row>
    <row r="165" s="2" customFormat="1">
      <c r="A165" s="40"/>
      <c r="B165" s="41"/>
      <c r="C165" s="42"/>
      <c r="D165" s="223" t="s">
        <v>124</v>
      </c>
      <c r="E165" s="42"/>
      <c r="F165" s="224" t="s">
        <v>236</v>
      </c>
      <c r="G165" s="42"/>
      <c r="H165" s="42"/>
      <c r="I165" s="225"/>
      <c r="J165" s="42"/>
      <c r="K165" s="42"/>
      <c r="L165" s="46"/>
      <c r="M165" s="226"/>
      <c r="N165" s="227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124</v>
      </c>
      <c r="AU165" s="19" t="s">
        <v>81</v>
      </c>
    </row>
    <row r="166" s="2" customFormat="1">
      <c r="A166" s="40"/>
      <c r="B166" s="41"/>
      <c r="C166" s="42"/>
      <c r="D166" s="228" t="s">
        <v>126</v>
      </c>
      <c r="E166" s="42"/>
      <c r="F166" s="229" t="s">
        <v>237</v>
      </c>
      <c r="G166" s="42"/>
      <c r="H166" s="42"/>
      <c r="I166" s="225"/>
      <c r="J166" s="42"/>
      <c r="K166" s="42"/>
      <c r="L166" s="46"/>
      <c r="M166" s="226"/>
      <c r="N166" s="227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126</v>
      </c>
      <c r="AU166" s="19" t="s">
        <v>81</v>
      </c>
    </row>
    <row r="167" s="2" customFormat="1" ht="16.5" customHeight="1">
      <c r="A167" s="40"/>
      <c r="B167" s="41"/>
      <c r="C167" s="210" t="s">
        <v>238</v>
      </c>
      <c r="D167" s="210" t="s">
        <v>117</v>
      </c>
      <c r="E167" s="211" t="s">
        <v>239</v>
      </c>
      <c r="F167" s="212" t="s">
        <v>240</v>
      </c>
      <c r="G167" s="213" t="s">
        <v>120</v>
      </c>
      <c r="H167" s="214">
        <v>70</v>
      </c>
      <c r="I167" s="215"/>
      <c r="J167" s="216">
        <f>ROUND(I167*H167,2)</f>
        <v>0</v>
      </c>
      <c r="K167" s="212" t="s">
        <v>121</v>
      </c>
      <c r="L167" s="46"/>
      <c r="M167" s="217" t="s">
        <v>19</v>
      </c>
      <c r="N167" s="218" t="s">
        <v>43</v>
      </c>
      <c r="O167" s="86"/>
      <c r="P167" s="219">
        <f>O167*H167</f>
        <v>0</v>
      </c>
      <c r="Q167" s="219">
        <v>0</v>
      </c>
      <c r="R167" s="219">
        <f>Q167*H167</f>
        <v>0</v>
      </c>
      <c r="S167" s="219">
        <v>0.082000000000000003</v>
      </c>
      <c r="T167" s="220">
        <f>S167*H167</f>
        <v>5.7400000000000002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1" t="s">
        <v>122</v>
      </c>
      <c r="AT167" s="221" t="s">
        <v>117</v>
      </c>
      <c r="AU167" s="221" t="s">
        <v>81</v>
      </c>
      <c r="AY167" s="19" t="s">
        <v>114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9" t="s">
        <v>79</v>
      </c>
      <c r="BK167" s="222">
        <f>ROUND(I167*H167,2)</f>
        <v>0</v>
      </c>
      <c r="BL167" s="19" t="s">
        <v>122</v>
      </c>
      <c r="BM167" s="221" t="s">
        <v>241</v>
      </c>
    </row>
    <row r="168" s="2" customFormat="1">
      <c r="A168" s="40"/>
      <c r="B168" s="41"/>
      <c r="C168" s="42"/>
      <c r="D168" s="223" t="s">
        <v>124</v>
      </c>
      <c r="E168" s="42"/>
      <c r="F168" s="224" t="s">
        <v>242</v>
      </c>
      <c r="G168" s="42"/>
      <c r="H168" s="42"/>
      <c r="I168" s="225"/>
      <c r="J168" s="42"/>
      <c r="K168" s="42"/>
      <c r="L168" s="46"/>
      <c r="M168" s="226"/>
      <c r="N168" s="227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124</v>
      </c>
      <c r="AU168" s="19" t="s">
        <v>81</v>
      </c>
    </row>
    <row r="169" s="2" customFormat="1">
      <c r="A169" s="40"/>
      <c r="B169" s="41"/>
      <c r="C169" s="42"/>
      <c r="D169" s="228" t="s">
        <v>126</v>
      </c>
      <c r="E169" s="42"/>
      <c r="F169" s="229" t="s">
        <v>243</v>
      </c>
      <c r="G169" s="42"/>
      <c r="H169" s="42"/>
      <c r="I169" s="225"/>
      <c r="J169" s="42"/>
      <c r="K169" s="42"/>
      <c r="L169" s="46"/>
      <c r="M169" s="226"/>
      <c r="N169" s="227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126</v>
      </c>
      <c r="AU169" s="19" t="s">
        <v>81</v>
      </c>
    </row>
    <row r="170" s="13" customFormat="1">
      <c r="A170" s="13"/>
      <c r="B170" s="230"/>
      <c r="C170" s="231"/>
      <c r="D170" s="223" t="s">
        <v>128</v>
      </c>
      <c r="E170" s="232" t="s">
        <v>19</v>
      </c>
      <c r="F170" s="233" t="s">
        <v>244</v>
      </c>
      <c r="G170" s="231"/>
      <c r="H170" s="234">
        <v>70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128</v>
      </c>
      <c r="AU170" s="240" t="s">
        <v>81</v>
      </c>
      <c r="AV170" s="13" t="s">
        <v>81</v>
      </c>
      <c r="AW170" s="13" t="s">
        <v>33</v>
      </c>
      <c r="AX170" s="13" t="s">
        <v>79</v>
      </c>
      <c r="AY170" s="240" t="s">
        <v>114</v>
      </c>
    </row>
    <row r="171" s="2" customFormat="1" ht="16.5" customHeight="1">
      <c r="A171" s="40"/>
      <c r="B171" s="41"/>
      <c r="C171" s="210" t="s">
        <v>7</v>
      </c>
      <c r="D171" s="210" t="s">
        <v>117</v>
      </c>
      <c r="E171" s="211" t="s">
        <v>245</v>
      </c>
      <c r="F171" s="212" t="s">
        <v>246</v>
      </c>
      <c r="G171" s="213" t="s">
        <v>120</v>
      </c>
      <c r="H171" s="214">
        <v>155</v>
      </c>
      <c r="I171" s="215"/>
      <c r="J171" s="216">
        <f>ROUND(I171*H171,2)</f>
        <v>0</v>
      </c>
      <c r="K171" s="212" t="s">
        <v>121</v>
      </c>
      <c r="L171" s="46"/>
      <c r="M171" s="217" t="s">
        <v>19</v>
      </c>
      <c r="N171" s="218" t="s">
        <v>43</v>
      </c>
      <c r="O171" s="86"/>
      <c r="P171" s="219">
        <f>O171*H171</f>
        <v>0</v>
      </c>
      <c r="Q171" s="219">
        <v>0</v>
      </c>
      <c r="R171" s="219">
        <f>Q171*H171</f>
        <v>0</v>
      </c>
      <c r="S171" s="219">
        <v>0.0040000000000000001</v>
      </c>
      <c r="T171" s="220">
        <f>S171*H171</f>
        <v>0.62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1" t="s">
        <v>122</v>
      </c>
      <c r="AT171" s="221" t="s">
        <v>117</v>
      </c>
      <c r="AU171" s="221" t="s">
        <v>81</v>
      </c>
      <c r="AY171" s="19" t="s">
        <v>114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9" t="s">
        <v>79</v>
      </c>
      <c r="BK171" s="222">
        <f>ROUND(I171*H171,2)</f>
        <v>0</v>
      </c>
      <c r="BL171" s="19" t="s">
        <v>122</v>
      </c>
      <c r="BM171" s="221" t="s">
        <v>247</v>
      </c>
    </row>
    <row r="172" s="2" customFormat="1">
      <c r="A172" s="40"/>
      <c r="B172" s="41"/>
      <c r="C172" s="42"/>
      <c r="D172" s="223" t="s">
        <v>124</v>
      </c>
      <c r="E172" s="42"/>
      <c r="F172" s="224" t="s">
        <v>248</v>
      </c>
      <c r="G172" s="42"/>
      <c r="H172" s="42"/>
      <c r="I172" s="225"/>
      <c r="J172" s="42"/>
      <c r="K172" s="42"/>
      <c r="L172" s="46"/>
      <c r="M172" s="226"/>
      <c r="N172" s="227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124</v>
      </c>
      <c r="AU172" s="19" t="s">
        <v>81</v>
      </c>
    </row>
    <row r="173" s="2" customFormat="1">
      <c r="A173" s="40"/>
      <c r="B173" s="41"/>
      <c r="C173" s="42"/>
      <c r="D173" s="228" t="s">
        <v>126</v>
      </c>
      <c r="E173" s="42"/>
      <c r="F173" s="229" t="s">
        <v>249</v>
      </c>
      <c r="G173" s="42"/>
      <c r="H173" s="42"/>
      <c r="I173" s="225"/>
      <c r="J173" s="42"/>
      <c r="K173" s="42"/>
      <c r="L173" s="46"/>
      <c r="M173" s="226"/>
      <c r="N173" s="227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126</v>
      </c>
      <c r="AU173" s="19" t="s">
        <v>81</v>
      </c>
    </row>
    <row r="174" s="15" customFormat="1">
      <c r="A174" s="15"/>
      <c r="B174" s="262"/>
      <c r="C174" s="263"/>
      <c r="D174" s="223" t="s">
        <v>128</v>
      </c>
      <c r="E174" s="264" t="s">
        <v>19</v>
      </c>
      <c r="F174" s="265" t="s">
        <v>250</v>
      </c>
      <c r="G174" s="263"/>
      <c r="H174" s="264" t="s">
        <v>19</v>
      </c>
      <c r="I174" s="266"/>
      <c r="J174" s="263"/>
      <c r="K174" s="263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128</v>
      </c>
      <c r="AU174" s="271" t="s">
        <v>81</v>
      </c>
      <c r="AV174" s="15" t="s">
        <v>79</v>
      </c>
      <c r="AW174" s="15" t="s">
        <v>33</v>
      </c>
      <c r="AX174" s="15" t="s">
        <v>72</v>
      </c>
      <c r="AY174" s="271" t="s">
        <v>114</v>
      </c>
    </row>
    <row r="175" s="13" customFormat="1">
      <c r="A175" s="13"/>
      <c r="B175" s="230"/>
      <c r="C175" s="231"/>
      <c r="D175" s="223" t="s">
        <v>128</v>
      </c>
      <c r="E175" s="232" t="s">
        <v>19</v>
      </c>
      <c r="F175" s="233" t="s">
        <v>251</v>
      </c>
      <c r="G175" s="231"/>
      <c r="H175" s="234">
        <v>155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128</v>
      </c>
      <c r="AU175" s="240" t="s">
        <v>81</v>
      </c>
      <c r="AV175" s="13" t="s">
        <v>81</v>
      </c>
      <c r="AW175" s="13" t="s">
        <v>33</v>
      </c>
      <c r="AX175" s="13" t="s">
        <v>79</v>
      </c>
      <c r="AY175" s="240" t="s">
        <v>114</v>
      </c>
    </row>
    <row r="176" s="2" customFormat="1" ht="16.5" customHeight="1">
      <c r="A176" s="40"/>
      <c r="B176" s="41"/>
      <c r="C176" s="210" t="s">
        <v>252</v>
      </c>
      <c r="D176" s="210" t="s">
        <v>117</v>
      </c>
      <c r="E176" s="211" t="s">
        <v>253</v>
      </c>
      <c r="F176" s="212" t="s">
        <v>254</v>
      </c>
      <c r="G176" s="213" t="s">
        <v>255</v>
      </c>
      <c r="H176" s="214">
        <v>60</v>
      </c>
      <c r="I176" s="215"/>
      <c r="J176" s="216">
        <f>ROUND(I176*H176,2)</f>
        <v>0</v>
      </c>
      <c r="K176" s="212" t="s">
        <v>121</v>
      </c>
      <c r="L176" s="46"/>
      <c r="M176" s="217" t="s">
        <v>19</v>
      </c>
      <c r="N176" s="218" t="s">
        <v>43</v>
      </c>
      <c r="O176" s="86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1" t="s">
        <v>122</v>
      </c>
      <c r="AT176" s="221" t="s">
        <v>117</v>
      </c>
      <c r="AU176" s="221" t="s">
        <v>81</v>
      </c>
      <c r="AY176" s="19" t="s">
        <v>114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9" t="s">
        <v>79</v>
      </c>
      <c r="BK176" s="222">
        <f>ROUND(I176*H176,2)</f>
        <v>0</v>
      </c>
      <c r="BL176" s="19" t="s">
        <v>122</v>
      </c>
      <c r="BM176" s="221" t="s">
        <v>256</v>
      </c>
    </row>
    <row r="177" s="2" customFormat="1">
      <c r="A177" s="40"/>
      <c r="B177" s="41"/>
      <c r="C177" s="42"/>
      <c r="D177" s="223" t="s">
        <v>124</v>
      </c>
      <c r="E177" s="42"/>
      <c r="F177" s="224" t="s">
        <v>257</v>
      </c>
      <c r="G177" s="42"/>
      <c r="H177" s="42"/>
      <c r="I177" s="225"/>
      <c r="J177" s="42"/>
      <c r="K177" s="42"/>
      <c r="L177" s="46"/>
      <c r="M177" s="226"/>
      <c r="N177" s="227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124</v>
      </c>
      <c r="AU177" s="19" t="s">
        <v>81</v>
      </c>
    </row>
    <row r="178" s="2" customFormat="1">
      <c r="A178" s="40"/>
      <c r="B178" s="41"/>
      <c r="C178" s="42"/>
      <c r="D178" s="228" t="s">
        <v>126</v>
      </c>
      <c r="E178" s="42"/>
      <c r="F178" s="229" t="s">
        <v>258</v>
      </c>
      <c r="G178" s="42"/>
      <c r="H178" s="42"/>
      <c r="I178" s="225"/>
      <c r="J178" s="42"/>
      <c r="K178" s="42"/>
      <c r="L178" s="46"/>
      <c r="M178" s="226"/>
      <c r="N178" s="227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126</v>
      </c>
      <c r="AU178" s="19" t="s">
        <v>81</v>
      </c>
    </row>
    <row r="179" s="13" customFormat="1">
      <c r="A179" s="13"/>
      <c r="B179" s="230"/>
      <c r="C179" s="231"/>
      <c r="D179" s="223" t="s">
        <v>128</v>
      </c>
      <c r="E179" s="232" t="s">
        <v>19</v>
      </c>
      <c r="F179" s="233" t="s">
        <v>259</v>
      </c>
      <c r="G179" s="231"/>
      <c r="H179" s="234">
        <v>44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128</v>
      </c>
      <c r="AU179" s="240" t="s">
        <v>81</v>
      </c>
      <c r="AV179" s="13" t="s">
        <v>81</v>
      </c>
      <c r="AW179" s="13" t="s">
        <v>33</v>
      </c>
      <c r="AX179" s="13" t="s">
        <v>72</v>
      </c>
      <c r="AY179" s="240" t="s">
        <v>114</v>
      </c>
    </row>
    <row r="180" s="13" customFormat="1">
      <c r="A180" s="13"/>
      <c r="B180" s="230"/>
      <c r="C180" s="231"/>
      <c r="D180" s="223" t="s">
        <v>128</v>
      </c>
      <c r="E180" s="232" t="s">
        <v>19</v>
      </c>
      <c r="F180" s="233" t="s">
        <v>260</v>
      </c>
      <c r="G180" s="231"/>
      <c r="H180" s="234">
        <v>16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128</v>
      </c>
      <c r="AU180" s="240" t="s">
        <v>81</v>
      </c>
      <c r="AV180" s="13" t="s">
        <v>81</v>
      </c>
      <c r="AW180" s="13" t="s">
        <v>33</v>
      </c>
      <c r="AX180" s="13" t="s">
        <v>72</v>
      </c>
      <c r="AY180" s="240" t="s">
        <v>114</v>
      </c>
    </row>
    <row r="181" s="14" customFormat="1">
      <c r="A181" s="14"/>
      <c r="B181" s="251"/>
      <c r="C181" s="252"/>
      <c r="D181" s="223" t="s">
        <v>128</v>
      </c>
      <c r="E181" s="253" t="s">
        <v>19</v>
      </c>
      <c r="F181" s="254" t="s">
        <v>151</v>
      </c>
      <c r="G181" s="252"/>
      <c r="H181" s="255">
        <v>60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128</v>
      </c>
      <c r="AU181" s="261" t="s">
        <v>81</v>
      </c>
      <c r="AV181" s="14" t="s">
        <v>122</v>
      </c>
      <c r="AW181" s="14" t="s">
        <v>33</v>
      </c>
      <c r="AX181" s="14" t="s">
        <v>79</v>
      </c>
      <c r="AY181" s="261" t="s">
        <v>114</v>
      </c>
    </row>
    <row r="182" s="12" customFormat="1" ht="22.8" customHeight="1">
      <c r="A182" s="12"/>
      <c r="B182" s="194"/>
      <c r="C182" s="195"/>
      <c r="D182" s="196" t="s">
        <v>71</v>
      </c>
      <c r="E182" s="208" t="s">
        <v>261</v>
      </c>
      <c r="F182" s="208" t="s">
        <v>262</v>
      </c>
      <c r="G182" s="195"/>
      <c r="H182" s="195"/>
      <c r="I182" s="198"/>
      <c r="J182" s="209">
        <f>BK182</f>
        <v>0</v>
      </c>
      <c r="K182" s="195"/>
      <c r="L182" s="200"/>
      <c r="M182" s="201"/>
      <c r="N182" s="202"/>
      <c r="O182" s="202"/>
      <c r="P182" s="203">
        <f>SUM(P183:P201)</f>
        <v>0</v>
      </c>
      <c r="Q182" s="202"/>
      <c r="R182" s="203">
        <f>SUM(R183:R201)</f>
        <v>0</v>
      </c>
      <c r="S182" s="202"/>
      <c r="T182" s="204">
        <f>SUM(T183:T201)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5" t="s">
        <v>79</v>
      </c>
      <c r="AT182" s="206" t="s">
        <v>71</v>
      </c>
      <c r="AU182" s="206" t="s">
        <v>79</v>
      </c>
      <c r="AY182" s="205" t="s">
        <v>114</v>
      </c>
      <c r="BK182" s="207">
        <f>SUM(BK183:BK201)</f>
        <v>0</v>
      </c>
    </row>
    <row r="183" s="2" customFormat="1" ht="16.5" customHeight="1">
      <c r="A183" s="40"/>
      <c r="B183" s="41"/>
      <c r="C183" s="210" t="s">
        <v>263</v>
      </c>
      <c r="D183" s="210" t="s">
        <v>117</v>
      </c>
      <c r="E183" s="211" t="s">
        <v>264</v>
      </c>
      <c r="F183" s="212" t="s">
        <v>265</v>
      </c>
      <c r="G183" s="213" t="s">
        <v>266</v>
      </c>
      <c r="H183" s="214">
        <v>7.0039999999999996</v>
      </c>
      <c r="I183" s="215"/>
      <c r="J183" s="216">
        <f>ROUND(I183*H183,2)</f>
        <v>0</v>
      </c>
      <c r="K183" s="212" t="s">
        <v>121</v>
      </c>
      <c r="L183" s="46"/>
      <c r="M183" s="217" t="s">
        <v>19</v>
      </c>
      <c r="N183" s="218" t="s">
        <v>43</v>
      </c>
      <c r="O183" s="86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1" t="s">
        <v>122</v>
      </c>
      <c r="AT183" s="221" t="s">
        <v>117</v>
      </c>
      <c r="AU183" s="221" t="s">
        <v>81</v>
      </c>
      <c r="AY183" s="19" t="s">
        <v>114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9" t="s">
        <v>79</v>
      </c>
      <c r="BK183" s="222">
        <f>ROUND(I183*H183,2)</f>
        <v>0</v>
      </c>
      <c r="BL183" s="19" t="s">
        <v>122</v>
      </c>
      <c r="BM183" s="221" t="s">
        <v>267</v>
      </c>
    </row>
    <row r="184" s="2" customFormat="1">
      <c r="A184" s="40"/>
      <c r="B184" s="41"/>
      <c r="C184" s="42"/>
      <c r="D184" s="223" t="s">
        <v>124</v>
      </c>
      <c r="E184" s="42"/>
      <c r="F184" s="224" t="s">
        <v>268</v>
      </c>
      <c r="G184" s="42"/>
      <c r="H184" s="42"/>
      <c r="I184" s="225"/>
      <c r="J184" s="42"/>
      <c r="K184" s="42"/>
      <c r="L184" s="46"/>
      <c r="M184" s="226"/>
      <c r="N184" s="227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124</v>
      </c>
      <c r="AU184" s="19" t="s">
        <v>81</v>
      </c>
    </row>
    <row r="185" s="2" customFormat="1">
      <c r="A185" s="40"/>
      <c r="B185" s="41"/>
      <c r="C185" s="42"/>
      <c r="D185" s="228" t="s">
        <v>126</v>
      </c>
      <c r="E185" s="42"/>
      <c r="F185" s="229" t="s">
        <v>269</v>
      </c>
      <c r="G185" s="42"/>
      <c r="H185" s="42"/>
      <c r="I185" s="225"/>
      <c r="J185" s="42"/>
      <c r="K185" s="42"/>
      <c r="L185" s="46"/>
      <c r="M185" s="226"/>
      <c r="N185" s="227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126</v>
      </c>
      <c r="AU185" s="19" t="s">
        <v>81</v>
      </c>
    </row>
    <row r="186" s="13" customFormat="1">
      <c r="A186" s="13"/>
      <c r="B186" s="230"/>
      <c r="C186" s="231"/>
      <c r="D186" s="223" t="s">
        <v>128</v>
      </c>
      <c r="E186" s="232" t="s">
        <v>19</v>
      </c>
      <c r="F186" s="233" t="s">
        <v>270</v>
      </c>
      <c r="G186" s="231"/>
      <c r="H186" s="234">
        <v>6.2999999999999998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128</v>
      </c>
      <c r="AU186" s="240" t="s">
        <v>81</v>
      </c>
      <c r="AV186" s="13" t="s">
        <v>81</v>
      </c>
      <c r="AW186" s="13" t="s">
        <v>33</v>
      </c>
      <c r="AX186" s="13" t="s">
        <v>72</v>
      </c>
      <c r="AY186" s="240" t="s">
        <v>114</v>
      </c>
    </row>
    <row r="187" s="13" customFormat="1">
      <c r="A187" s="13"/>
      <c r="B187" s="230"/>
      <c r="C187" s="231"/>
      <c r="D187" s="223" t="s">
        <v>128</v>
      </c>
      <c r="E187" s="232" t="s">
        <v>19</v>
      </c>
      <c r="F187" s="233" t="s">
        <v>271</v>
      </c>
      <c r="G187" s="231"/>
      <c r="H187" s="234">
        <v>0.52800000000000002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128</v>
      </c>
      <c r="AU187" s="240" t="s">
        <v>81</v>
      </c>
      <c r="AV187" s="13" t="s">
        <v>81</v>
      </c>
      <c r="AW187" s="13" t="s">
        <v>33</v>
      </c>
      <c r="AX187" s="13" t="s">
        <v>72</v>
      </c>
      <c r="AY187" s="240" t="s">
        <v>114</v>
      </c>
    </row>
    <row r="188" s="13" customFormat="1">
      <c r="A188" s="13"/>
      <c r="B188" s="230"/>
      <c r="C188" s="231"/>
      <c r="D188" s="223" t="s">
        <v>128</v>
      </c>
      <c r="E188" s="232" t="s">
        <v>19</v>
      </c>
      <c r="F188" s="233" t="s">
        <v>272</v>
      </c>
      <c r="G188" s="231"/>
      <c r="H188" s="234">
        <v>0.17599999999999999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128</v>
      </c>
      <c r="AU188" s="240" t="s">
        <v>81</v>
      </c>
      <c r="AV188" s="13" t="s">
        <v>81</v>
      </c>
      <c r="AW188" s="13" t="s">
        <v>33</v>
      </c>
      <c r="AX188" s="13" t="s">
        <v>72</v>
      </c>
      <c r="AY188" s="240" t="s">
        <v>114</v>
      </c>
    </row>
    <row r="189" s="14" customFormat="1">
      <c r="A189" s="14"/>
      <c r="B189" s="251"/>
      <c r="C189" s="252"/>
      <c r="D189" s="223" t="s">
        <v>128</v>
      </c>
      <c r="E189" s="253" t="s">
        <v>19</v>
      </c>
      <c r="F189" s="254" t="s">
        <v>151</v>
      </c>
      <c r="G189" s="252"/>
      <c r="H189" s="255">
        <v>7.0039999999999996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128</v>
      </c>
      <c r="AU189" s="261" t="s">
        <v>81</v>
      </c>
      <c r="AV189" s="14" t="s">
        <v>122</v>
      </c>
      <c r="AW189" s="14" t="s">
        <v>33</v>
      </c>
      <c r="AX189" s="14" t="s">
        <v>79</v>
      </c>
      <c r="AY189" s="261" t="s">
        <v>114</v>
      </c>
    </row>
    <row r="190" s="2" customFormat="1" ht="16.5" customHeight="1">
      <c r="A190" s="40"/>
      <c r="B190" s="41"/>
      <c r="C190" s="210" t="s">
        <v>273</v>
      </c>
      <c r="D190" s="210" t="s">
        <v>117</v>
      </c>
      <c r="E190" s="211" t="s">
        <v>274</v>
      </c>
      <c r="F190" s="212" t="s">
        <v>275</v>
      </c>
      <c r="G190" s="213" t="s">
        <v>266</v>
      </c>
      <c r="H190" s="214">
        <v>140.08000000000001</v>
      </c>
      <c r="I190" s="215"/>
      <c r="J190" s="216">
        <f>ROUND(I190*H190,2)</f>
        <v>0</v>
      </c>
      <c r="K190" s="212" t="s">
        <v>121</v>
      </c>
      <c r="L190" s="46"/>
      <c r="M190" s="217" t="s">
        <v>19</v>
      </c>
      <c r="N190" s="218" t="s">
        <v>43</v>
      </c>
      <c r="O190" s="86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1" t="s">
        <v>122</v>
      </c>
      <c r="AT190" s="221" t="s">
        <v>117</v>
      </c>
      <c r="AU190" s="221" t="s">
        <v>81</v>
      </c>
      <c r="AY190" s="19" t="s">
        <v>114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9" t="s">
        <v>79</v>
      </c>
      <c r="BK190" s="222">
        <f>ROUND(I190*H190,2)</f>
        <v>0</v>
      </c>
      <c r="BL190" s="19" t="s">
        <v>122</v>
      </c>
      <c r="BM190" s="221" t="s">
        <v>276</v>
      </c>
    </row>
    <row r="191" s="2" customFormat="1">
      <c r="A191" s="40"/>
      <c r="B191" s="41"/>
      <c r="C191" s="42"/>
      <c r="D191" s="223" t="s">
        <v>124</v>
      </c>
      <c r="E191" s="42"/>
      <c r="F191" s="224" t="s">
        <v>277</v>
      </c>
      <c r="G191" s="42"/>
      <c r="H191" s="42"/>
      <c r="I191" s="225"/>
      <c r="J191" s="42"/>
      <c r="K191" s="42"/>
      <c r="L191" s="46"/>
      <c r="M191" s="226"/>
      <c r="N191" s="227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124</v>
      </c>
      <c r="AU191" s="19" t="s">
        <v>81</v>
      </c>
    </row>
    <row r="192" s="2" customFormat="1">
      <c r="A192" s="40"/>
      <c r="B192" s="41"/>
      <c r="C192" s="42"/>
      <c r="D192" s="228" t="s">
        <v>126</v>
      </c>
      <c r="E192" s="42"/>
      <c r="F192" s="229" t="s">
        <v>278</v>
      </c>
      <c r="G192" s="42"/>
      <c r="H192" s="42"/>
      <c r="I192" s="225"/>
      <c r="J192" s="42"/>
      <c r="K192" s="42"/>
      <c r="L192" s="46"/>
      <c r="M192" s="226"/>
      <c r="N192" s="227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126</v>
      </c>
      <c r="AU192" s="19" t="s">
        <v>81</v>
      </c>
    </row>
    <row r="193" s="13" customFormat="1">
      <c r="A193" s="13"/>
      <c r="B193" s="230"/>
      <c r="C193" s="231"/>
      <c r="D193" s="223" t="s">
        <v>128</v>
      </c>
      <c r="E193" s="232" t="s">
        <v>19</v>
      </c>
      <c r="F193" s="233" t="s">
        <v>279</v>
      </c>
      <c r="G193" s="231"/>
      <c r="H193" s="234">
        <v>140.08000000000001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128</v>
      </c>
      <c r="AU193" s="240" t="s">
        <v>81</v>
      </c>
      <c r="AV193" s="13" t="s">
        <v>81</v>
      </c>
      <c r="AW193" s="13" t="s">
        <v>33</v>
      </c>
      <c r="AX193" s="13" t="s">
        <v>79</v>
      </c>
      <c r="AY193" s="240" t="s">
        <v>114</v>
      </c>
    </row>
    <row r="194" s="2" customFormat="1" ht="24.15" customHeight="1">
      <c r="A194" s="40"/>
      <c r="B194" s="41"/>
      <c r="C194" s="210" t="s">
        <v>280</v>
      </c>
      <c r="D194" s="210" t="s">
        <v>117</v>
      </c>
      <c r="E194" s="211" t="s">
        <v>281</v>
      </c>
      <c r="F194" s="212" t="s">
        <v>282</v>
      </c>
      <c r="G194" s="213" t="s">
        <v>266</v>
      </c>
      <c r="H194" s="214">
        <v>6.476</v>
      </c>
      <c r="I194" s="215"/>
      <c r="J194" s="216">
        <f>ROUND(I194*H194,2)</f>
        <v>0</v>
      </c>
      <c r="K194" s="212" t="s">
        <v>121</v>
      </c>
      <c r="L194" s="46"/>
      <c r="M194" s="217" t="s">
        <v>19</v>
      </c>
      <c r="N194" s="218" t="s">
        <v>43</v>
      </c>
      <c r="O194" s="86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1" t="s">
        <v>122</v>
      </c>
      <c r="AT194" s="221" t="s">
        <v>117</v>
      </c>
      <c r="AU194" s="221" t="s">
        <v>81</v>
      </c>
      <c r="AY194" s="19" t="s">
        <v>114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9" t="s">
        <v>79</v>
      </c>
      <c r="BK194" s="222">
        <f>ROUND(I194*H194,2)</f>
        <v>0</v>
      </c>
      <c r="BL194" s="19" t="s">
        <v>122</v>
      </c>
      <c r="BM194" s="221" t="s">
        <v>283</v>
      </c>
    </row>
    <row r="195" s="2" customFormat="1">
      <c r="A195" s="40"/>
      <c r="B195" s="41"/>
      <c r="C195" s="42"/>
      <c r="D195" s="223" t="s">
        <v>124</v>
      </c>
      <c r="E195" s="42"/>
      <c r="F195" s="224" t="s">
        <v>284</v>
      </c>
      <c r="G195" s="42"/>
      <c r="H195" s="42"/>
      <c r="I195" s="225"/>
      <c r="J195" s="42"/>
      <c r="K195" s="42"/>
      <c r="L195" s="46"/>
      <c r="M195" s="226"/>
      <c r="N195" s="227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124</v>
      </c>
      <c r="AU195" s="19" t="s">
        <v>81</v>
      </c>
    </row>
    <row r="196" s="2" customFormat="1">
      <c r="A196" s="40"/>
      <c r="B196" s="41"/>
      <c r="C196" s="42"/>
      <c r="D196" s="228" t="s">
        <v>126</v>
      </c>
      <c r="E196" s="42"/>
      <c r="F196" s="229" t="s">
        <v>285</v>
      </c>
      <c r="G196" s="42"/>
      <c r="H196" s="42"/>
      <c r="I196" s="225"/>
      <c r="J196" s="42"/>
      <c r="K196" s="42"/>
      <c r="L196" s="46"/>
      <c r="M196" s="226"/>
      <c r="N196" s="227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126</v>
      </c>
      <c r="AU196" s="19" t="s">
        <v>81</v>
      </c>
    </row>
    <row r="197" s="13" customFormat="1">
      <c r="A197" s="13"/>
      <c r="B197" s="230"/>
      <c r="C197" s="231"/>
      <c r="D197" s="223" t="s">
        <v>128</v>
      </c>
      <c r="E197" s="232" t="s">
        <v>19</v>
      </c>
      <c r="F197" s="233" t="s">
        <v>286</v>
      </c>
      <c r="G197" s="231"/>
      <c r="H197" s="234">
        <v>6.476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128</v>
      </c>
      <c r="AU197" s="240" t="s">
        <v>81</v>
      </c>
      <c r="AV197" s="13" t="s">
        <v>81</v>
      </c>
      <c r="AW197" s="13" t="s">
        <v>33</v>
      </c>
      <c r="AX197" s="13" t="s">
        <v>79</v>
      </c>
      <c r="AY197" s="240" t="s">
        <v>114</v>
      </c>
    </row>
    <row r="198" s="2" customFormat="1" ht="24.15" customHeight="1">
      <c r="A198" s="40"/>
      <c r="B198" s="41"/>
      <c r="C198" s="210" t="s">
        <v>287</v>
      </c>
      <c r="D198" s="210" t="s">
        <v>117</v>
      </c>
      <c r="E198" s="211" t="s">
        <v>288</v>
      </c>
      <c r="F198" s="212" t="s">
        <v>289</v>
      </c>
      <c r="G198" s="213" t="s">
        <v>266</v>
      </c>
      <c r="H198" s="214">
        <v>0.52800000000000002</v>
      </c>
      <c r="I198" s="215"/>
      <c r="J198" s="216">
        <f>ROUND(I198*H198,2)</f>
        <v>0</v>
      </c>
      <c r="K198" s="212" t="s">
        <v>121</v>
      </c>
      <c r="L198" s="46"/>
      <c r="M198" s="217" t="s">
        <v>19</v>
      </c>
      <c r="N198" s="218" t="s">
        <v>43</v>
      </c>
      <c r="O198" s="86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1" t="s">
        <v>122</v>
      </c>
      <c r="AT198" s="221" t="s">
        <v>117</v>
      </c>
      <c r="AU198" s="221" t="s">
        <v>81</v>
      </c>
      <c r="AY198" s="19" t="s">
        <v>114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9" t="s">
        <v>79</v>
      </c>
      <c r="BK198" s="222">
        <f>ROUND(I198*H198,2)</f>
        <v>0</v>
      </c>
      <c r="BL198" s="19" t="s">
        <v>122</v>
      </c>
      <c r="BM198" s="221" t="s">
        <v>290</v>
      </c>
    </row>
    <row r="199" s="2" customFormat="1">
      <c r="A199" s="40"/>
      <c r="B199" s="41"/>
      <c r="C199" s="42"/>
      <c r="D199" s="223" t="s">
        <v>124</v>
      </c>
      <c r="E199" s="42"/>
      <c r="F199" s="224" t="s">
        <v>291</v>
      </c>
      <c r="G199" s="42"/>
      <c r="H199" s="42"/>
      <c r="I199" s="225"/>
      <c r="J199" s="42"/>
      <c r="K199" s="42"/>
      <c r="L199" s="46"/>
      <c r="M199" s="226"/>
      <c r="N199" s="227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124</v>
      </c>
      <c r="AU199" s="19" t="s">
        <v>81</v>
      </c>
    </row>
    <row r="200" s="2" customFormat="1">
      <c r="A200" s="40"/>
      <c r="B200" s="41"/>
      <c r="C200" s="42"/>
      <c r="D200" s="228" t="s">
        <v>126</v>
      </c>
      <c r="E200" s="42"/>
      <c r="F200" s="229" t="s">
        <v>292</v>
      </c>
      <c r="G200" s="42"/>
      <c r="H200" s="42"/>
      <c r="I200" s="225"/>
      <c r="J200" s="42"/>
      <c r="K200" s="42"/>
      <c r="L200" s="46"/>
      <c r="M200" s="226"/>
      <c r="N200" s="227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126</v>
      </c>
      <c r="AU200" s="19" t="s">
        <v>81</v>
      </c>
    </row>
    <row r="201" s="13" customFormat="1">
      <c r="A201" s="13"/>
      <c r="B201" s="230"/>
      <c r="C201" s="231"/>
      <c r="D201" s="223" t="s">
        <v>128</v>
      </c>
      <c r="E201" s="232" t="s">
        <v>19</v>
      </c>
      <c r="F201" s="233" t="s">
        <v>293</v>
      </c>
      <c r="G201" s="231"/>
      <c r="H201" s="234">
        <v>0.52800000000000002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128</v>
      </c>
      <c r="AU201" s="240" t="s">
        <v>81</v>
      </c>
      <c r="AV201" s="13" t="s">
        <v>81</v>
      </c>
      <c r="AW201" s="13" t="s">
        <v>33</v>
      </c>
      <c r="AX201" s="13" t="s">
        <v>79</v>
      </c>
      <c r="AY201" s="240" t="s">
        <v>114</v>
      </c>
    </row>
    <row r="202" s="12" customFormat="1" ht="22.8" customHeight="1">
      <c r="A202" s="12"/>
      <c r="B202" s="194"/>
      <c r="C202" s="195"/>
      <c r="D202" s="196" t="s">
        <v>71</v>
      </c>
      <c r="E202" s="208" t="s">
        <v>294</v>
      </c>
      <c r="F202" s="208" t="s">
        <v>295</v>
      </c>
      <c r="G202" s="195"/>
      <c r="H202" s="195"/>
      <c r="I202" s="198"/>
      <c r="J202" s="209">
        <f>BK202</f>
        <v>0</v>
      </c>
      <c r="K202" s="195"/>
      <c r="L202" s="200"/>
      <c r="M202" s="201"/>
      <c r="N202" s="202"/>
      <c r="O202" s="202"/>
      <c r="P202" s="203">
        <f>SUM(P203:P205)</f>
        <v>0</v>
      </c>
      <c r="Q202" s="202"/>
      <c r="R202" s="203">
        <f>SUM(R203:R205)</f>
        <v>0</v>
      </c>
      <c r="S202" s="202"/>
      <c r="T202" s="204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5" t="s">
        <v>79</v>
      </c>
      <c r="AT202" s="206" t="s">
        <v>71</v>
      </c>
      <c r="AU202" s="206" t="s">
        <v>79</v>
      </c>
      <c r="AY202" s="205" t="s">
        <v>114</v>
      </c>
      <c r="BK202" s="207">
        <f>SUM(BK203:BK205)</f>
        <v>0</v>
      </c>
    </row>
    <row r="203" s="2" customFormat="1" ht="21.75" customHeight="1">
      <c r="A203" s="40"/>
      <c r="B203" s="41"/>
      <c r="C203" s="210" t="s">
        <v>296</v>
      </c>
      <c r="D203" s="210" t="s">
        <v>117</v>
      </c>
      <c r="E203" s="211" t="s">
        <v>297</v>
      </c>
      <c r="F203" s="212" t="s">
        <v>298</v>
      </c>
      <c r="G203" s="213" t="s">
        <v>266</v>
      </c>
      <c r="H203" s="214">
        <v>4.9180000000000001</v>
      </c>
      <c r="I203" s="215"/>
      <c r="J203" s="216">
        <f>ROUND(I203*H203,2)</f>
        <v>0</v>
      </c>
      <c r="K203" s="212" t="s">
        <v>121</v>
      </c>
      <c r="L203" s="46"/>
      <c r="M203" s="217" t="s">
        <v>19</v>
      </c>
      <c r="N203" s="218" t="s">
        <v>43</v>
      </c>
      <c r="O203" s="86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1" t="s">
        <v>122</v>
      </c>
      <c r="AT203" s="221" t="s">
        <v>117</v>
      </c>
      <c r="AU203" s="221" t="s">
        <v>81</v>
      </c>
      <c r="AY203" s="19" t="s">
        <v>114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9" t="s">
        <v>79</v>
      </c>
      <c r="BK203" s="222">
        <f>ROUND(I203*H203,2)</f>
        <v>0</v>
      </c>
      <c r="BL203" s="19" t="s">
        <v>122</v>
      </c>
      <c r="BM203" s="221" t="s">
        <v>299</v>
      </c>
    </row>
    <row r="204" s="2" customFormat="1">
      <c r="A204" s="40"/>
      <c r="B204" s="41"/>
      <c r="C204" s="42"/>
      <c r="D204" s="223" t="s">
        <v>124</v>
      </c>
      <c r="E204" s="42"/>
      <c r="F204" s="224" t="s">
        <v>300</v>
      </c>
      <c r="G204" s="42"/>
      <c r="H204" s="42"/>
      <c r="I204" s="225"/>
      <c r="J204" s="42"/>
      <c r="K204" s="42"/>
      <c r="L204" s="46"/>
      <c r="M204" s="226"/>
      <c r="N204" s="227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124</v>
      </c>
      <c r="AU204" s="19" t="s">
        <v>81</v>
      </c>
    </row>
    <row r="205" s="2" customFormat="1">
      <c r="A205" s="40"/>
      <c r="B205" s="41"/>
      <c r="C205" s="42"/>
      <c r="D205" s="228" t="s">
        <v>126</v>
      </c>
      <c r="E205" s="42"/>
      <c r="F205" s="229" t="s">
        <v>301</v>
      </c>
      <c r="G205" s="42"/>
      <c r="H205" s="42"/>
      <c r="I205" s="225"/>
      <c r="J205" s="42"/>
      <c r="K205" s="42"/>
      <c r="L205" s="46"/>
      <c r="M205" s="226"/>
      <c r="N205" s="227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126</v>
      </c>
      <c r="AU205" s="19" t="s">
        <v>81</v>
      </c>
    </row>
    <row r="206" s="12" customFormat="1" ht="25.92" customHeight="1">
      <c r="A206" s="12"/>
      <c r="B206" s="194"/>
      <c r="C206" s="195"/>
      <c r="D206" s="196" t="s">
        <v>71</v>
      </c>
      <c r="E206" s="197" t="s">
        <v>302</v>
      </c>
      <c r="F206" s="197" t="s">
        <v>303</v>
      </c>
      <c r="G206" s="195"/>
      <c r="H206" s="195"/>
      <c r="I206" s="198"/>
      <c r="J206" s="199">
        <f>BK206</f>
        <v>0</v>
      </c>
      <c r="K206" s="195"/>
      <c r="L206" s="200"/>
      <c r="M206" s="201"/>
      <c r="N206" s="202"/>
      <c r="O206" s="202"/>
      <c r="P206" s="203">
        <f>P207</f>
        <v>0</v>
      </c>
      <c r="Q206" s="202"/>
      <c r="R206" s="203">
        <f>R207</f>
        <v>0</v>
      </c>
      <c r="S206" s="202"/>
      <c r="T206" s="204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5" t="s">
        <v>152</v>
      </c>
      <c r="AT206" s="206" t="s">
        <v>71</v>
      </c>
      <c r="AU206" s="206" t="s">
        <v>72</v>
      </c>
      <c r="AY206" s="205" t="s">
        <v>114</v>
      </c>
      <c r="BK206" s="207">
        <f>BK207</f>
        <v>0</v>
      </c>
    </row>
    <row r="207" s="12" customFormat="1" ht="22.8" customHeight="1">
      <c r="A207" s="12"/>
      <c r="B207" s="194"/>
      <c r="C207" s="195"/>
      <c r="D207" s="196" t="s">
        <v>71</v>
      </c>
      <c r="E207" s="208" t="s">
        <v>304</v>
      </c>
      <c r="F207" s="208" t="s">
        <v>305</v>
      </c>
      <c r="G207" s="195"/>
      <c r="H207" s="195"/>
      <c r="I207" s="198"/>
      <c r="J207" s="209">
        <f>BK207</f>
        <v>0</v>
      </c>
      <c r="K207" s="195"/>
      <c r="L207" s="200"/>
      <c r="M207" s="201"/>
      <c r="N207" s="202"/>
      <c r="O207" s="202"/>
      <c r="P207" s="203">
        <f>SUM(P208:P211)</f>
        <v>0</v>
      </c>
      <c r="Q207" s="202"/>
      <c r="R207" s="203">
        <f>SUM(R208:R211)</f>
        <v>0</v>
      </c>
      <c r="S207" s="202"/>
      <c r="T207" s="204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5" t="s">
        <v>152</v>
      </c>
      <c r="AT207" s="206" t="s">
        <v>71</v>
      </c>
      <c r="AU207" s="206" t="s">
        <v>79</v>
      </c>
      <c r="AY207" s="205" t="s">
        <v>114</v>
      </c>
      <c r="BK207" s="207">
        <f>SUM(BK208:BK211)</f>
        <v>0</v>
      </c>
    </row>
    <row r="208" s="2" customFormat="1" ht="16.5" customHeight="1">
      <c r="A208" s="40"/>
      <c r="B208" s="41"/>
      <c r="C208" s="210" t="s">
        <v>306</v>
      </c>
      <c r="D208" s="210" t="s">
        <v>117</v>
      </c>
      <c r="E208" s="211" t="s">
        <v>307</v>
      </c>
      <c r="F208" s="212" t="s">
        <v>308</v>
      </c>
      <c r="G208" s="213" t="s">
        <v>120</v>
      </c>
      <c r="H208" s="214">
        <v>2</v>
      </c>
      <c r="I208" s="215"/>
      <c r="J208" s="216">
        <f>ROUND(I208*H208,2)</f>
        <v>0</v>
      </c>
      <c r="K208" s="212" t="s">
        <v>309</v>
      </c>
      <c r="L208" s="46"/>
      <c r="M208" s="217" t="s">
        <v>19</v>
      </c>
      <c r="N208" s="218" t="s">
        <v>43</v>
      </c>
      <c r="O208" s="86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1" t="s">
        <v>310</v>
      </c>
      <c r="AT208" s="221" t="s">
        <v>117</v>
      </c>
      <c r="AU208" s="221" t="s">
        <v>81</v>
      </c>
      <c r="AY208" s="19" t="s">
        <v>114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9" t="s">
        <v>79</v>
      </c>
      <c r="BK208" s="222">
        <f>ROUND(I208*H208,2)</f>
        <v>0</v>
      </c>
      <c r="BL208" s="19" t="s">
        <v>310</v>
      </c>
      <c r="BM208" s="221" t="s">
        <v>311</v>
      </c>
    </row>
    <row r="209" s="2" customFormat="1">
      <c r="A209" s="40"/>
      <c r="B209" s="41"/>
      <c r="C209" s="42"/>
      <c r="D209" s="223" t="s">
        <v>124</v>
      </c>
      <c r="E209" s="42"/>
      <c r="F209" s="224" t="s">
        <v>308</v>
      </c>
      <c r="G209" s="42"/>
      <c r="H209" s="42"/>
      <c r="I209" s="225"/>
      <c r="J209" s="42"/>
      <c r="K209" s="42"/>
      <c r="L209" s="46"/>
      <c r="M209" s="226"/>
      <c r="N209" s="227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124</v>
      </c>
      <c r="AU209" s="19" t="s">
        <v>81</v>
      </c>
    </row>
    <row r="210" s="2" customFormat="1">
      <c r="A210" s="40"/>
      <c r="B210" s="41"/>
      <c r="C210" s="42"/>
      <c r="D210" s="228" t="s">
        <v>126</v>
      </c>
      <c r="E210" s="42"/>
      <c r="F210" s="229" t="s">
        <v>312</v>
      </c>
      <c r="G210" s="42"/>
      <c r="H210" s="42"/>
      <c r="I210" s="225"/>
      <c r="J210" s="42"/>
      <c r="K210" s="42"/>
      <c r="L210" s="46"/>
      <c r="M210" s="226"/>
      <c r="N210" s="227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126</v>
      </c>
      <c r="AU210" s="19" t="s">
        <v>81</v>
      </c>
    </row>
    <row r="211" s="13" customFormat="1">
      <c r="A211" s="13"/>
      <c r="B211" s="230"/>
      <c r="C211" s="231"/>
      <c r="D211" s="223" t="s">
        <v>128</v>
      </c>
      <c r="E211" s="232" t="s">
        <v>19</v>
      </c>
      <c r="F211" s="233" t="s">
        <v>313</v>
      </c>
      <c r="G211" s="231"/>
      <c r="H211" s="234">
        <v>2</v>
      </c>
      <c r="I211" s="235"/>
      <c r="J211" s="231"/>
      <c r="K211" s="231"/>
      <c r="L211" s="236"/>
      <c r="M211" s="272"/>
      <c r="N211" s="273"/>
      <c r="O211" s="273"/>
      <c r="P211" s="273"/>
      <c r="Q211" s="273"/>
      <c r="R211" s="273"/>
      <c r="S211" s="273"/>
      <c r="T211" s="27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128</v>
      </c>
      <c r="AU211" s="240" t="s">
        <v>81</v>
      </c>
      <c r="AV211" s="13" t="s">
        <v>81</v>
      </c>
      <c r="AW211" s="13" t="s">
        <v>33</v>
      </c>
      <c r="AX211" s="13" t="s">
        <v>79</v>
      </c>
      <c r="AY211" s="240" t="s">
        <v>114</v>
      </c>
    </row>
    <row r="212" s="2" customFormat="1" ht="6.96" customHeight="1">
      <c r="A212" s="40"/>
      <c r="B212" s="61"/>
      <c r="C212" s="62"/>
      <c r="D212" s="62"/>
      <c r="E212" s="62"/>
      <c r="F212" s="62"/>
      <c r="G212" s="62"/>
      <c r="H212" s="62"/>
      <c r="I212" s="62"/>
      <c r="J212" s="62"/>
      <c r="K212" s="62"/>
      <c r="L212" s="46"/>
      <c r="M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</sheetData>
  <sheetProtection sheet="1" autoFilter="0" formatColumns="0" formatRows="0" objects="1" scenarios="1" spinCount="100000" saltValue="LWe/oop1l9LZkyuCR+d2iE8PDWAvIE7W98fNWFGWjQuczDfGIet/hfggdnL6IVnFYOg0a+AeOmGQE/oJ9CbRYg==" hashValue="82cCBs6Hh1o5Hh+Hvb/3/skeECIeEVUiZZLsCSNVsLUTWKCUtgEvA1PTb4Ixc4FWJVbw0mQMpnfJnmVveSJXOg==" algorithmName="SHA-512" password="CC35"/>
  <autoFilter ref="C90:K2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1/913121112"/>
    <hyperlink ref="F100" r:id="rId2" display="https://podminky.urs.cz/item/CS_URS_2025_01/913121212"/>
    <hyperlink ref="F104" r:id="rId3" display="https://podminky.urs.cz/item/CS_URS_2025_01/914111111"/>
    <hyperlink ref="F126" r:id="rId4" display="https://podminky.urs.cz/item/CS_URS_2025_01/914111121"/>
    <hyperlink ref="F135" r:id="rId5" display="https://podminky.urs.cz/item/CS_URS_2025_01/914511112"/>
    <hyperlink ref="F151" r:id="rId6" display="https://podminky.urs.cz/item/CS_URS_2025_01/915111112"/>
    <hyperlink ref="F155" r:id="rId7" display="https://podminky.urs.cz/item/CS_URS_2025_01/915121112"/>
    <hyperlink ref="F162" r:id="rId8" display="https://podminky.urs.cz/item/CS_URS_2025_01/915611111"/>
    <hyperlink ref="F166" r:id="rId9" display="https://podminky.urs.cz/item/CS_URS_2025_01/916781111"/>
    <hyperlink ref="F169" r:id="rId10" display="https://podminky.urs.cz/item/CS_URS_2025_01/966006132"/>
    <hyperlink ref="F173" r:id="rId11" display="https://podminky.urs.cz/item/CS_URS_2025_01/966006211"/>
    <hyperlink ref="F178" r:id="rId12" display="https://podminky.urs.cz/item/CS_URS_2025_01/966007113"/>
    <hyperlink ref="F185" r:id="rId13" display="https://podminky.urs.cz/item/CS_URS_2025_01/997211511"/>
    <hyperlink ref="F192" r:id="rId14" display="https://podminky.urs.cz/item/CS_URS_2025_01/997211519"/>
    <hyperlink ref="F196" r:id="rId15" display="https://podminky.urs.cz/item/CS_URS_2025_01/997221861"/>
    <hyperlink ref="F200" r:id="rId16" display="https://podminky.urs.cz/item/CS_URS_2025_01/997221875"/>
    <hyperlink ref="F205" r:id="rId17" display="https://podminky.urs.cz/item/CS_URS_2025_01/998225111"/>
    <hyperlink ref="F210" r:id="rId18" display="https://podminky.urs.cz/item/CS_URS_2024_02/0328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314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315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316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317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318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319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320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321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322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323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324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78</v>
      </c>
      <c r="F18" s="286" t="s">
        <v>325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326</v>
      </c>
      <c r="F19" s="286" t="s">
        <v>327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328</v>
      </c>
      <c r="F20" s="286" t="s">
        <v>329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330</v>
      </c>
      <c r="F21" s="286" t="s">
        <v>331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332</v>
      </c>
      <c r="F22" s="286" t="s">
        <v>333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83</v>
      </c>
      <c r="F23" s="286" t="s">
        <v>334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335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336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337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338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339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340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341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342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343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100</v>
      </c>
      <c r="F36" s="286"/>
      <c r="G36" s="286" t="s">
        <v>344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345</v>
      </c>
      <c r="F37" s="286"/>
      <c r="G37" s="286" t="s">
        <v>346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53</v>
      </c>
      <c r="F38" s="286"/>
      <c r="G38" s="286" t="s">
        <v>347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54</v>
      </c>
      <c r="F39" s="286"/>
      <c r="G39" s="286" t="s">
        <v>348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101</v>
      </c>
      <c r="F40" s="286"/>
      <c r="G40" s="286" t="s">
        <v>349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102</v>
      </c>
      <c r="F41" s="286"/>
      <c r="G41" s="286" t="s">
        <v>350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351</v>
      </c>
      <c r="F42" s="286"/>
      <c r="G42" s="286" t="s">
        <v>352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353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354</v>
      </c>
      <c r="F44" s="286"/>
      <c r="G44" s="286" t="s">
        <v>355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104</v>
      </c>
      <c r="F45" s="286"/>
      <c r="G45" s="286" t="s">
        <v>356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357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358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359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360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361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362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363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364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365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366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367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368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369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370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371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372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373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374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375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376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377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378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379</v>
      </c>
      <c r="D76" s="304"/>
      <c r="E76" s="304"/>
      <c r="F76" s="304" t="s">
        <v>380</v>
      </c>
      <c r="G76" s="305"/>
      <c r="H76" s="304" t="s">
        <v>54</v>
      </c>
      <c r="I76" s="304" t="s">
        <v>57</v>
      </c>
      <c r="J76" s="304" t="s">
        <v>381</v>
      </c>
      <c r="K76" s="303"/>
    </row>
    <row r="77" s="1" customFormat="1" ht="17.25" customHeight="1">
      <c r="B77" s="301"/>
      <c r="C77" s="306" t="s">
        <v>382</v>
      </c>
      <c r="D77" s="306"/>
      <c r="E77" s="306"/>
      <c r="F77" s="307" t="s">
        <v>383</v>
      </c>
      <c r="G77" s="308"/>
      <c r="H77" s="306"/>
      <c r="I77" s="306"/>
      <c r="J77" s="306" t="s">
        <v>384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53</v>
      </c>
      <c r="D79" s="311"/>
      <c r="E79" s="311"/>
      <c r="F79" s="312" t="s">
        <v>385</v>
      </c>
      <c r="G79" s="313"/>
      <c r="H79" s="289" t="s">
        <v>386</v>
      </c>
      <c r="I79" s="289" t="s">
        <v>387</v>
      </c>
      <c r="J79" s="289">
        <v>20</v>
      </c>
      <c r="K79" s="303"/>
    </row>
    <row r="80" s="1" customFormat="1" ht="15" customHeight="1">
      <c r="B80" s="301"/>
      <c r="C80" s="289" t="s">
        <v>388</v>
      </c>
      <c r="D80" s="289"/>
      <c r="E80" s="289"/>
      <c r="F80" s="312" t="s">
        <v>385</v>
      </c>
      <c r="G80" s="313"/>
      <c r="H80" s="289" t="s">
        <v>389</v>
      </c>
      <c r="I80" s="289" t="s">
        <v>387</v>
      </c>
      <c r="J80" s="289">
        <v>120</v>
      </c>
      <c r="K80" s="303"/>
    </row>
    <row r="81" s="1" customFormat="1" ht="15" customHeight="1">
      <c r="B81" s="314"/>
      <c r="C81" s="289" t="s">
        <v>390</v>
      </c>
      <c r="D81" s="289"/>
      <c r="E81" s="289"/>
      <c r="F81" s="312" t="s">
        <v>391</v>
      </c>
      <c r="G81" s="313"/>
      <c r="H81" s="289" t="s">
        <v>392</v>
      </c>
      <c r="I81" s="289" t="s">
        <v>387</v>
      </c>
      <c r="J81" s="289">
        <v>50</v>
      </c>
      <c r="K81" s="303"/>
    </row>
    <row r="82" s="1" customFormat="1" ht="15" customHeight="1">
      <c r="B82" s="314"/>
      <c r="C82" s="289" t="s">
        <v>393</v>
      </c>
      <c r="D82" s="289"/>
      <c r="E82" s="289"/>
      <c r="F82" s="312" t="s">
        <v>385</v>
      </c>
      <c r="G82" s="313"/>
      <c r="H82" s="289" t="s">
        <v>394</v>
      </c>
      <c r="I82" s="289" t="s">
        <v>395</v>
      </c>
      <c r="J82" s="289"/>
      <c r="K82" s="303"/>
    </row>
    <row r="83" s="1" customFormat="1" ht="15" customHeight="1">
      <c r="B83" s="314"/>
      <c r="C83" s="315" t="s">
        <v>396</v>
      </c>
      <c r="D83" s="315"/>
      <c r="E83" s="315"/>
      <c r="F83" s="316" t="s">
        <v>391</v>
      </c>
      <c r="G83" s="315"/>
      <c r="H83" s="315" t="s">
        <v>397</v>
      </c>
      <c r="I83" s="315" t="s">
        <v>387</v>
      </c>
      <c r="J83" s="315">
        <v>15</v>
      </c>
      <c r="K83" s="303"/>
    </row>
    <row r="84" s="1" customFormat="1" ht="15" customHeight="1">
      <c r="B84" s="314"/>
      <c r="C84" s="315" t="s">
        <v>398</v>
      </c>
      <c r="D84" s="315"/>
      <c r="E84" s="315"/>
      <c r="F84" s="316" t="s">
        <v>391</v>
      </c>
      <c r="G84" s="315"/>
      <c r="H84" s="315" t="s">
        <v>399</v>
      </c>
      <c r="I84" s="315" t="s">
        <v>387</v>
      </c>
      <c r="J84" s="315">
        <v>15</v>
      </c>
      <c r="K84" s="303"/>
    </row>
    <row r="85" s="1" customFormat="1" ht="15" customHeight="1">
      <c r="B85" s="314"/>
      <c r="C85" s="315" t="s">
        <v>400</v>
      </c>
      <c r="D85" s="315"/>
      <c r="E85" s="315"/>
      <c r="F85" s="316" t="s">
        <v>391</v>
      </c>
      <c r="G85" s="315"/>
      <c r="H85" s="315" t="s">
        <v>401</v>
      </c>
      <c r="I85" s="315" t="s">
        <v>387</v>
      </c>
      <c r="J85" s="315">
        <v>20</v>
      </c>
      <c r="K85" s="303"/>
    </row>
    <row r="86" s="1" customFormat="1" ht="15" customHeight="1">
      <c r="B86" s="314"/>
      <c r="C86" s="315" t="s">
        <v>402</v>
      </c>
      <c r="D86" s="315"/>
      <c r="E86" s="315"/>
      <c r="F86" s="316" t="s">
        <v>391</v>
      </c>
      <c r="G86" s="315"/>
      <c r="H86" s="315" t="s">
        <v>403</v>
      </c>
      <c r="I86" s="315" t="s">
        <v>387</v>
      </c>
      <c r="J86" s="315">
        <v>20</v>
      </c>
      <c r="K86" s="303"/>
    </row>
    <row r="87" s="1" customFormat="1" ht="15" customHeight="1">
      <c r="B87" s="314"/>
      <c r="C87" s="289" t="s">
        <v>404</v>
      </c>
      <c r="D87" s="289"/>
      <c r="E87" s="289"/>
      <c r="F87" s="312" t="s">
        <v>391</v>
      </c>
      <c r="G87" s="313"/>
      <c r="H87" s="289" t="s">
        <v>405</v>
      </c>
      <c r="I87" s="289" t="s">
        <v>387</v>
      </c>
      <c r="J87" s="289">
        <v>50</v>
      </c>
      <c r="K87" s="303"/>
    </row>
    <row r="88" s="1" customFormat="1" ht="15" customHeight="1">
      <c r="B88" s="314"/>
      <c r="C88" s="289" t="s">
        <v>406</v>
      </c>
      <c r="D88" s="289"/>
      <c r="E88" s="289"/>
      <c r="F88" s="312" t="s">
        <v>391</v>
      </c>
      <c r="G88" s="313"/>
      <c r="H88" s="289" t="s">
        <v>407</v>
      </c>
      <c r="I88" s="289" t="s">
        <v>387</v>
      </c>
      <c r="J88" s="289">
        <v>20</v>
      </c>
      <c r="K88" s="303"/>
    </row>
    <row r="89" s="1" customFormat="1" ht="15" customHeight="1">
      <c r="B89" s="314"/>
      <c r="C89" s="289" t="s">
        <v>408</v>
      </c>
      <c r="D89" s="289"/>
      <c r="E89" s="289"/>
      <c r="F89" s="312" t="s">
        <v>391</v>
      </c>
      <c r="G89" s="313"/>
      <c r="H89" s="289" t="s">
        <v>409</v>
      </c>
      <c r="I89" s="289" t="s">
        <v>387</v>
      </c>
      <c r="J89" s="289">
        <v>20</v>
      </c>
      <c r="K89" s="303"/>
    </row>
    <row r="90" s="1" customFormat="1" ht="15" customHeight="1">
      <c r="B90" s="314"/>
      <c r="C90" s="289" t="s">
        <v>410</v>
      </c>
      <c r="D90" s="289"/>
      <c r="E90" s="289"/>
      <c r="F90" s="312" t="s">
        <v>391</v>
      </c>
      <c r="G90" s="313"/>
      <c r="H90" s="289" t="s">
        <v>411</v>
      </c>
      <c r="I90" s="289" t="s">
        <v>387</v>
      </c>
      <c r="J90" s="289">
        <v>50</v>
      </c>
      <c r="K90" s="303"/>
    </row>
    <row r="91" s="1" customFormat="1" ht="15" customHeight="1">
      <c r="B91" s="314"/>
      <c r="C91" s="289" t="s">
        <v>412</v>
      </c>
      <c r="D91" s="289"/>
      <c r="E91" s="289"/>
      <c r="F91" s="312" t="s">
        <v>391</v>
      </c>
      <c r="G91" s="313"/>
      <c r="H91" s="289" t="s">
        <v>412</v>
      </c>
      <c r="I91" s="289" t="s">
        <v>387</v>
      </c>
      <c r="J91" s="289">
        <v>50</v>
      </c>
      <c r="K91" s="303"/>
    </row>
    <row r="92" s="1" customFormat="1" ht="15" customHeight="1">
      <c r="B92" s="314"/>
      <c r="C92" s="289" t="s">
        <v>413</v>
      </c>
      <c r="D92" s="289"/>
      <c r="E92" s="289"/>
      <c r="F92" s="312" t="s">
        <v>391</v>
      </c>
      <c r="G92" s="313"/>
      <c r="H92" s="289" t="s">
        <v>414</v>
      </c>
      <c r="I92" s="289" t="s">
        <v>387</v>
      </c>
      <c r="J92" s="289">
        <v>255</v>
      </c>
      <c r="K92" s="303"/>
    </row>
    <row r="93" s="1" customFormat="1" ht="15" customHeight="1">
      <c r="B93" s="314"/>
      <c r="C93" s="289" t="s">
        <v>415</v>
      </c>
      <c r="D93" s="289"/>
      <c r="E93" s="289"/>
      <c r="F93" s="312" t="s">
        <v>385</v>
      </c>
      <c r="G93" s="313"/>
      <c r="H93" s="289" t="s">
        <v>416</v>
      </c>
      <c r="I93" s="289" t="s">
        <v>417</v>
      </c>
      <c r="J93" s="289"/>
      <c r="K93" s="303"/>
    </row>
    <row r="94" s="1" customFormat="1" ht="15" customHeight="1">
      <c r="B94" s="314"/>
      <c r="C94" s="289" t="s">
        <v>418</v>
      </c>
      <c r="D94" s="289"/>
      <c r="E94" s="289"/>
      <c r="F94" s="312" t="s">
        <v>385</v>
      </c>
      <c r="G94" s="313"/>
      <c r="H94" s="289" t="s">
        <v>419</v>
      </c>
      <c r="I94" s="289" t="s">
        <v>420</v>
      </c>
      <c r="J94" s="289"/>
      <c r="K94" s="303"/>
    </row>
    <row r="95" s="1" customFormat="1" ht="15" customHeight="1">
      <c r="B95" s="314"/>
      <c r="C95" s="289" t="s">
        <v>421</v>
      </c>
      <c r="D95" s="289"/>
      <c r="E95" s="289"/>
      <c r="F95" s="312" t="s">
        <v>385</v>
      </c>
      <c r="G95" s="313"/>
      <c r="H95" s="289" t="s">
        <v>421</v>
      </c>
      <c r="I95" s="289" t="s">
        <v>420</v>
      </c>
      <c r="J95" s="289"/>
      <c r="K95" s="303"/>
    </row>
    <row r="96" s="1" customFormat="1" ht="15" customHeight="1">
      <c r="B96" s="314"/>
      <c r="C96" s="289" t="s">
        <v>38</v>
      </c>
      <c r="D96" s="289"/>
      <c r="E96" s="289"/>
      <c r="F96" s="312" t="s">
        <v>385</v>
      </c>
      <c r="G96" s="313"/>
      <c r="H96" s="289" t="s">
        <v>422</v>
      </c>
      <c r="I96" s="289" t="s">
        <v>420</v>
      </c>
      <c r="J96" s="289"/>
      <c r="K96" s="303"/>
    </row>
    <row r="97" s="1" customFormat="1" ht="15" customHeight="1">
      <c r="B97" s="314"/>
      <c r="C97" s="289" t="s">
        <v>48</v>
      </c>
      <c r="D97" s="289"/>
      <c r="E97" s="289"/>
      <c r="F97" s="312" t="s">
        <v>385</v>
      </c>
      <c r="G97" s="313"/>
      <c r="H97" s="289" t="s">
        <v>423</v>
      </c>
      <c r="I97" s="289" t="s">
        <v>420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424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379</v>
      </c>
      <c r="D103" s="304"/>
      <c r="E103" s="304"/>
      <c r="F103" s="304" t="s">
        <v>380</v>
      </c>
      <c r="G103" s="305"/>
      <c r="H103" s="304" t="s">
        <v>54</v>
      </c>
      <c r="I103" s="304" t="s">
        <v>57</v>
      </c>
      <c r="J103" s="304" t="s">
        <v>381</v>
      </c>
      <c r="K103" s="303"/>
    </row>
    <row r="104" s="1" customFormat="1" ht="17.25" customHeight="1">
      <c r="B104" s="301"/>
      <c r="C104" s="306" t="s">
        <v>382</v>
      </c>
      <c r="D104" s="306"/>
      <c r="E104" s="306"/>
      <c r="F104" s="307" t="s">
        <v>383</v>
      </c>
      <c r="G104" s="308"/>
      <c r="H104" s="306"/>
      <c r="I104" s="306"/>
      <c r="J104" s="306" t="s">
        <v>384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53</v>
      </c>
      <c r="D106" s="311"/>
      <c r="E106" s="311"/>
      <c r="F106" s="312" t="s">
        <v>385</v>
      </c>
      <c r="G106" s="289"/>
      <c r="H106" s="289" t="s">
        <v>425</v>
      </c>
      <c r="I106" s="289" t="s">
        <v>387</v>
      </c>
      <c r="J106" s="289">
        <v>20</v>
      </c>
      <c r="K106" s="303"/>
    </row>
    <row r="107" s="1" customFormat="1" ht="15" customHeight="1">
      <c r="B107" s="301"/>
      <c r="C107" s="289" t="s">
        <v>388</v>
      </c>
      <c r="D107" s="289"/>
      <c r="E107" s="289"/>
      <c r="F107" s="312" t="s">
        <v>385</v>
      </c>
      <c r="G107" s="289"/>
      <c r="H107" s="289" t="s">
        <v>425</v>
      </c>
      <c r="I107" s="289" t="s">
        <v>387</v>
      </c>
      <c r="J107" s="289">
        <v>120</v>
      </c>
      <c r="K107" s="303"/>
    </row>
    <row r="108" s="1" customFormat="1" ht="15" customHeight="1">
      <c r="B108" s="314"/>
      <c r="C108" s="289" t="s">
        <v>390</v>
      </c>
      <c r="D108" s="289"/>
      <c r="E108" s="289"/>
      <c r="F108" s="312" t="s">
        <v>391</v>
      </c>
      <c r="G108" s="289"/>
      <c r="H108" s="289" t="s">
        <v>425</v>
      </c>
      <c r="I108" s="289" t="s">
        <v>387</v>
      </c>
      <c r="J108" s="289">
        <v>50</v>
      </c>
      <c r="K108" s="303"/>
    </row>
    <row r="109" s="1" customFormat="1" ht="15" customHeight="1">
      <c r="B109" s="314"/>
      <c r="C109" s="289" t="s">
        <v>393</v>
      </c>
      <c r="D109" s="289"/>
      <c r="E109" s="289"/>
      <c r="F109" s="312" t="s">
        <v>385</v>
      </c>
      <c r="G109" s="289"/>
      <c r="H109" s="289" t="s">
        <v>425</v>
      </c>
      <c r="I109" s="289" t="s">
        <v>395</v>
      </c>
      <c r="J109" s="289"/>
      <c r="K109" s="303"/>
    </row>
    <row r="110" s="1" customFormat="1" ht="15" customHeight="1">
      <c r="B110" s="314"/>
      <c r="C110" s="289" t="s">
        <v>404</v>
      </c>
      <c r="D110" s="289"/>
      <c r="E110" s="289"/>
      <c r="F110" s="312" t="s">
        <v>391</v>
      </c>
      <c r="G110" s="289"/>
      <c r="H110" s="289" t="s">
        <v>425</v>
      </c>
      <c r="I110" s="289" t="s">
        <v>387</v>
      </c>
      <c r="J110" s="289">
        <v>50</v>
      </c>
      <c r="K110" s="303"/>
    </row>
    <row r="111" s="1" customFormat="1" ht="15" customHeight="1">
      <c r="B111" s="314"/>
      <c r="C111" s="289" t="s">
        <v>412</v>
      </c>
      <c r="D111" s="289"/>
      <c r="E111" s="289"/>
      <c r="F111" s="312" t="s">
        <v>391</v>
      </c>
      <c r="G111" s="289"/>
      <c r="H111" s="289" t="s">
        <v>425</v>
      </c>
      <c r="I111" s="289" t="s">
        <v>387</v>
      </c>
      <c r="J111" s="289">
        <v>50</v>
      </c>
      <c r="K111" s="303"/>
    </row>
    <row r="112" s="1" customFormat="1" ht="15" customHeight="1">
      <c r="B112" s="314"/>
      <c r="C112" s="289" t="s">
        <v>410</v>
      </c>
      <c r="D112" s="289"/>
      <c r="E112" s="289"/>
      <c r="F112" s="312" t="s">
        <v>391</v>
      </c>
      <c r="G112" s="289"/>
      <c r="H112" s="289" t="s">
        <v>425</v>
      </c>
      <c r="I112" s="289" t="s">
        <v>387</v>
      </c>
      <c r="J112" s="289">
        <v>50</v>
      </c>
      <c r="K112" s="303"/>
    </row>
    <row r="113" s="1" customFormat="1" ht="15" customHeight="1">
      <c r="B113" s="314"/>
      <c r="C113" s="289" t="s">
        <v>53</v>
      </c>
      <c r="D113" s="289"/>
      <c r="E113" s="289"/>
      <c r="F113" s="312" t="s">
        <v>385</v>
      </c>
      <c r="G113" s="289"/>
      <c r="H113" s="289" t="s">
        <v>426</v>
      </c>
      <c r="I113" s="289" t="s">
        <v>387</v>
      </c>
      <c r="J113" s="289">
        <v>20</v>
      </c>
      <c r="K113" s="303"/>
    </row>
    <row r="114" s="1" customFormat="1" ht="15" customHeight="1">
      <c r="B114" s="314"/>
      <c r="C114" s="289" t="s">
        <v>427</v>
      </c>
      <c r="D114" s="289"/>
      <c r="E114" s="289"/>
      <c r="F114" s="312" t="s">
        <v>385</v>
      </c>
      <c r="G114" s="289"/>
      <c r="H114" s="289" t="s">
        <v>428</v>
      </c>
      <c r="I114" s="289" t="s">
        <v>387</v>
      </c>
      <c r="J114" s="289">
        <v>120</v>
      </c>
      <c r="K114" s="303"/>
    </row>
    <row r="115" s="1" customFormat="1" ht="15" customHeight="1">
      <c r="B115" s="314"/>
      <c r="C115" s="289" t="s">
        <v>38</v>
      </c>
      <c r="D115" s="289"/>
      <c r="E115" s="289"/>
      <c r="F115" s="312" t="s">
        <v>385</v>
      </c>
      <c r="G115" s="289"/>
      <c r="H115" s="289" t="s">
        <v>429</v>
      </c>
      <c r="I115" s="289" t="s">
        <v>420</v>
      </c>
      <c r="J115" s="289"/>
      <c r="K115" s="303"/>
    </row>
    <row r="116" s="1" customFormat="1" ht="15" customHeight="1">
      <c r="B116" s="314"/>
      <c r="C116" s="289" t="s">
        <v>48</v>
      </c>
      <c r="D116" s="289"/>
      <c r="E116" s="289"/>
      <c r="F116" s="312" t="s">
        <v>385</v>
      </c>
      <c r="G116" s="289"/>
      <c r="H116" s="289" t="s">
        <v>430</v>
      </c>
      <c r="I116" s="289" t="s">
        <v>420</v>
      </c>
      <c r="J116" s="289"/>
      <c r="K116" s="303"/>
    </row>
    <row r="117" s="1" customFormat="1" ht="15" customHeight="1">
      <c r="B117" s="314"/>
      <c r="C117" s="289" t="s">
        <v>57</v>
      </c>
      <c r="D117" s="289"/>
      <c r="E117" s="289"/>
      <c r="F117" s="312" t="s">
        <v>385</v>
      </c>
      <c r="G117" s="289"/>
      <c r="H117" s="289" t="s">
        <v>431</v>
      </c>
      <c r="I117" s="289" t="s">
        <v>432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433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379</v>
      </c>
      <c r="D123" s="304"/>
      <c r="E123" s="304"/>
      <c r="F123" s="304" t="s">
        <v>380</v>
      </c>
      <c r="G123" s="305"/>
      <c r="H123" s="304" t="s">
        <v>54</v>
      </c>
      <c r="I123" s="304" t="s">
        <v>57</v>
      </c>
      <c r="J123" s="304" t="s">
        <v>381</v>
      </c>
      <c r="K123" s="333"/>
    </row>
    <row r="124" s="1" customFormat="1" ht="17.25" customHeight="1">
      <c r="B124" s="332"/>
      <c r="C124" s="306" t="s">
        <v>382</v>
      </c>
      <c r="D124" s="306"/>
      <c r="E124" s="306"/>
      <c r="F124" s="307" t="s">
        <v>383</v>
      </c>
      <c r="G124" s="308"/>
      <c r="H124" s="306"/>
      <c r="I124" s="306"/>
      <c r="J124" s="306" t="s">
        <v>384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388</v>
      </c>
      <c r="D126" s="311"/>
      <c r="E126" s="311"/>
      <c r="F126" s="312" t="s">
        <v>385</v>
      </c>
      <c r="G126" s="289"/>
      <c r="H126" s="289" t="s">
        <v>425</v>
      </c>
      <c r="I126" s="289" t="s">
        <v>387</v>
      </c>
      <c r="J126" s="289">
        <v>120</v>
      </c>
      <c r="K126" s="337"/>
    </row>
    <row r="127" s="1" customFormat="1" ht="15" customHeight="1">
      <c r="B127" s="334"/>
      <c r="C127" s="289" t="s">
        <v>434</v>
      </c>
      <c r="D127" s="289"/>
      <c r="E127" s="289"/>
      <c r="F127" s="312" t="s">
        <v>385</v>
      </c>
      <c r="G127" s="289"/>
      <c r="H127" s="289" t="s">
        <v>435</v>
      </c>
      <c r="I127" s="289" t="s">
        <v>387</v>
      </c>
      <c r="J127" s="289" t="s">
        <v>436</v>
      </c>
      <c r="K127" s="337"/>
    </row>
    <row r="128" s="1" customFormat="1" ht="15" customHeight="1">
      <c r="B128" s="334"/>
      <c r="C128" s="289" t="s">
        <v>83</v>
      </c>
      <c r="D128" s="289"/>
      <c r="E128" s="289"/>
      <c r="F128" s="312" t="s">
        <v>385</v>
      </c>
      <c r="G128" s="289"/>
      <c r="H128" s="289" t="s">
        <v>437</v>
      </c>
      <c r="I128" s="289" t="s">
        <v>387</v>
      </c>
      <c r="J128" s="289" t="s">
        <v>436</v>
      </c>
      <c r="K128" s="337"/>
    </row>
    <row r="129" s="1" customFormat="1" ht="15" customHeight="1">
      <c r="B129" s="334"/>
      <c r="C129" s="289" t="s">
        <v>396</v>
      </c>
      <c r="D129" s="289"/>
      <c r="E129" s="289"/>
      <c r="F129" s="312" t="s">
        <v>391</v>
      </c>
      <c r="G129" s="289"/>
      <c r="H129" s="289" t="s">
        <v>397</v>
      </c>
      <c r="I129" s="289" t="s">
        <v>387</v>
      </c>
      <c r="J129" s="289">
        <v>15</v>
      </c>
      <c r="K129" s="337"/>
    </row>
    <row r="130" s="1" customFormat="1" ht="15" customHeight="1">
      <c r="B130" s="334"/>
      <c r="C130" s="315" t="s">
        <v>398</v>
      </c>
      <c r="D130" s="315"/>
      <c r="E130" s="315"/>
      <c r="F130" s="316" t="s">
        <v>391</v>
      </c>
      <c r="G130" s="315"/>
      <c r="H130" s="315" t="s">
        <v>399</v>
      </c>
      <c r="I130" s="315" t="s">
        <v>387</v>
      </c>
      <c r="J130" s="315">
        <v>15</v>
      </c>
      <c r="K130" s="337"/>
    </row>
    <row r="131" s="1" customFormat="1" ht="15" customHeight="1">
      <c r="B131" s="334"/>
      <c r="C131" s="315" t="s">
        <v>400</v>
      </c>
      <c r="D131" s="315"/>
      <c r="E131" s="315"/>
      <c r="F131" s="316" t="s">
        <v>391</v>
      </c>
      <c r="G131" s="315"/>
      <c r="H131" s="315" t="s">
        <v>401</v>
      </c>
      <c r="I131" s="315" t="s">
        <v>387</v>
      </c>
      <c r="J131" s="315">
        <v>20</v>
      </c>
      <c r="K131" s="337"/>
    </row>
    <row r="132" s="1" customFormat="1" ht="15" customHeight="1">
      <c r="B132" s="334"/>
      <c r="C132" s="315" t="s">
        <v>402</v>
      </c>
      <c r="D132" s="315"/>
      <c r="E132" s="315"/>
      <c r="F132" s="316" t="s">
        <v>391</v>
      </c>
      <c r="G132" s="315"/>
      <c r="H132" s="315" t="s">
        <v>403</v>
      </c>
      <c r="I132" s="315" t="s">
        <v>387</v>
      </c>
      <c r="J132" s="315">
        <v>20</v>
      </c>
      <c r="K132" s="337"/>
    </row>
    <row r="133" s="1" customFormat="1" ht="15" customHeight="1">
      <c r="B133" s="334"/>
      <c r="C133" s="289" t="s">
        <v>390</v>
      </c>
      <c r="D133" s="289"/>
      <c r="E133" s="289"/>
      <c r="F133" s="312" t="s">
        <v>391</v>
      </c>
      <c r="G133" s="289"/>
      <c r="H133" s="289" t="s">
        <v>425</v>
      </c>
      <c r="I133" s="289" t="s">
        <v>387</v>
      </c>
      <c r="J133" s="289">
        <v>50</v>
      </c>
      <c r="K133" s="337"/>
    </row>
    <row r="134" s="1" customFormat="1" ht="15" customHeight="1">
      <c r="B134" s="334"/>
      <c r="C134" s="289" t="s">
        <v>404</v>
      </c>
      <c r="D134" s="289"/>
      <c r="E134" s="289"/>
      <c r="F134" s="312" t="s">
        <v>391</v>
      </c>
      <c r="G134" s="289"/>
      <c r="H134" s="289" t="s">
        <v>425</v>
      </c>
      <c r="I134" s="289" t="s">
        <v>387</v>
      </c>
      <c r="J134" s="289">
        <v>50</v>
      </c>
      <c r="K134" s="337"/>
    </row>
    <row r="135" s="1" customFormat="1" ht="15" customHeight="1">
      <c r="B135" s="334"/>
      <c r="C135" s="289" t="s">
        <v>410</v>
      </c>
      <c r="D135" s="289"/>
      <c r="E135" s="289"/>
      <c r="F135" s="312" t="s">
        <v>391</v>
      </c>
      <c r="G135" s="289"/>
      <c r="H135" s="289" t="s">
        <v>425</v>
      </c>
      <c r="I135" s="289" t="s">
        <v>387</v>
      </c>
      <c r="J135" s="289">
        <v>50</v>
      </c>
      <c r="K135" s="337"/>
    </row>
    <row r="136" s="1" customFormat="1" ht="15" customHeight="1">
      <c r="B136" s="334"/>
      <c r="C136" s="289" t="s">
        <v>412</v>
      </c>
      <c r="D136" s="289"/>
      <c r="E136" s="289"/>
      <c r="F136" s="312" t="s">
        <v>391</v>
      </c>
      <c r="G136" s="289"/>
      <c r="H136" s="289" t="s">
        <v>425</v>
      </c>
      <c r="I136" s="289" t="s">
        <v>387</v>
      </c>
      <c r="J136" s="289">
        <v>50</v>
      </c>
      <c r="K136" s="337"/>
    </row>
    <row r="137" s="1" customFormat="1" ht="15" customHeight="1">
      <c r="B137" s="334"/>
      <c r="C137" s="289" t="s">
        <v>413</v>
      </c>
      <c r="D137" s="289"/>
      <c r="E137" s="289"/>
      <c r="F137" s="312" t="s">
        <v>391</v>
      </c>
      <c r="G137" s="289"/>
      <c r="H137" s="289" t="s">
        <v>438</v>
      </c>
      <c r="I137" s="289" t="s">
        <v>387</v>
      </c>
      <c r="J137" s="289">
        <v>255</v>
      </c>
      <c r="K137" s="337"/>
    </row>
    <row r="138" s="1" customFormat="1" ht="15" customHeight="1">
      <c r="B138" s="334"/>
      <c r="C138" s="289" t="s">
        <v>415</v>
      </c>
      <c r="D138" s="289"/>
      <c r="E138" s="289"/>
      <c r="F138" s="312" t="s">
        <v>385</v>
      </c>
      <c r="G138" s="289"/>
      <c r="H138" s="289" t="s">
        <v>439</v>
      </c>
      <c r="I138" s="289" t="s">
        <v>417</v>
      </c>
      <c r="J138" s="289"/>
      <c r="K138" s="337"/>
    </row>
    <row r="139" s="1" customFormat="1" ht="15" customHeight="1">
      <c r="B139" s="334"/>
      <c r="C139" s="289" t="s">
        <v>418</v>
      </c>
      <c r="D139" s="289"/>
      <c r="E139" s="289"/>
      <c r="F139" s="312" t="s">
        <v>385</v>
      </c>
      <c r="G139" s="289"/>
      <c r="H139" s="289" t="s">
        <v>440</v>
      </c>
      <c r="I139" s="289" t="s">
        <v>420</v>
      </c>
      <c r="J139" s="289"/>
      <c r="K139" s="337"/>
    </row>
    <row r="140" s="1" customFormat="1" ht="15" customHeight="1">
      <c r="B140" s="334"/>
      <c r="C140" s="289" t="s">
        <v>421</v>
      </c>
      <c r="D140" s="289"/>
      <c r="E140" s="289"/>
      <c r="F140" s="312" t="s">
        <v>385</v>
      </c>
      <c r="G140" s="289"/>
      <c r="H140" s="289" t="s">
        <v>421</v>
      </c>
      <c r="I140" s="289" t="s">
        <v>420</v>
      </c>
      <c r="J140" s="289"/>
      <c r="K140" s="337"/>
    </row>
    <row r="141" s="1" customFormat="1" ht="15" customHeight="1">
      <c r="B141" s="334"/>
      <c r="C141" s="289" t="s">
        <v>38</v>
      </c>
      <c r="D141" s="289"/>
      <c r="E141" s="289"/>
      <c r="F141" s="312" t="s">
        <v>385</v>
      </c>
      <c r="G141" s="289"/>
      <c r="H141" s="289" t="s">
        <v>441</v>
      </c>
      <c r="I141" s="289" t="s">
        <v>420</v>
      </c>
      <c r="J141" s="289"/>
      <c r="K141" s="337"/>
    </row>
    <row r="142" s="1" customFormat="1" ht="15" customHeight="1">
      <c r="B142" s="334"/>
      <c r="C142" s="289" t="s">
        <v>442</v>
      </c>
      <c r="D142" s="289"/>
      <c r="E142" s="289"/>
      <c r="F142" s="312" t="s">
        <v>385</v>
      </c>
      <c r="G142" s="289"/>
      <c r="H142" s="289" t="s">
        <v>443</v>
      </c>
      <c r="I142" s="289" t="s">
        <v>420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444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379</v>
      </c>
      <c r="D148" s="304"/>
      <c r="E148" s="304"/>
      <c r="F148" s="304" t="s">
        <v>380</v>
      </c>
      <c r="G148" s="305"/>
      <c r="H148" s="304" t="s">
        <v>54</v>
      </c>
      <c r="I148" s="304" t="s">
        <v>57</v>
      </c>
      <c r="J148" s="304" t="s">
        <v>381</v>
      </c>
      <c r="K148" s="303"/>
    </row>
    <row r="149" s="1" customFormat="1" ht="17.25" customHeight="1">
      <c r="B149" s="301"/>
      <c r="C149" s="306" t="s">
        <v>382</v>
      </c>
      <c r="D149" s="306"/>
      <c r="E149" s="306"/>
      <c r="F149" s="307" t="s">
        <v>383</v>
      </c>
      <c r="G149" s="308"/>
      <c r="H149" s="306"/>
      <c r="I149" s="306"/>
      <c r="J149" s="306" t="s">
        <v>384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388</v>
      </c>
      <c r="D151" s="289"/>
      <c r="E151" s="289"/>
      <c r="F151" s="342" t="s">
        <v>385</v>
      </c>
      <c r="G151" s="289"/>
      <c r="H151" s="341" t="s">
        <v>425</v>
      </c>
      <c r="I151" s="341" t="s">
        <v>387</v>
      </c>
      <c r="J151" s="341">
        <v>120</v>
      </c>
      <c r="K151" s="337"/>
    </row>
    <row r="152" s="1" customFormat="1" ht="15" customHeight="1">
      <c r="B152" s="314"/>
      <c r="C152" s="341" t="s">
        <v>434</v>
      </c>
      <c r="D152" s="289"/>
      <c r="E152" s="289"/>
      <c r="F152" s="342" t="s">
        <v>385</v>
      </c>
      <c r="G152" s="289"/>
      <c r="H152" s="341" t="s">
        <v>445</v>
      </c>
      <c r="I152" s="341" t="s">
        <v>387</v>
      </c>
      <c r="J152" s="341" t="s">
        <v>436</v>
      </c>
      <c r="K152" s="337"/>
    </row>
    <row r="153" s="1" customFormat="1" ht="15" customHeight="1">
      <c r="B153" s="314"/>
      <c r="C153" s="341" t="s">
        <v>83</v>
      </c>
      <c r="D153" s="289"/>
      <c r="E153" s="289"/>
      <c r="F153" s="342" t="s">
        <v>385</v>
      </c>
      <c r="G153" s="289"/>
      <c r="H153" s="341" t="s">
        <v>446</v>
      </c>
      <c r="I153" s="341" t="s">
        <v>387</v>
      </c>
      <c r="J153" s="341" t="s">
        <v>436</v>
      </c>
      <c r="K153" s="337"/>
    </row>
    <row r="154" s="1" customFormat="1" ht="15" customHeight="1">
      <c r="B154" s="314"/>
      <c r="C154" s="341" t="s">
        <v>390</v>
      </c>
      <c r="D154" s="289"/>
      <c r="E154" s="289"/>
      <c r="F154" s="342" t="s">
        <v>391</v>
      </c>
      <c r="G154" s="289"/>
      <c r="H154" s="341" t="s">
        <v>425</v>
      </c>
      <c r="I154" s="341" t="s">
        <v>387</v>
      </c>
      <c r="J154" s="341">
        <v>50</v>
      </c>
      <c r="K154" s="337"/>
    </row>
    <row r="155" s="1" customFormat="1" ht="15" customHeight="1">
      <c r="B155" s="314"/>
      <c r="C155" s="341" t="s">
        <v>393</v>
      </c>
      <c r="D155" s="289"/>
      <c r="E155" s="289"/>
      <c r="F155" s="342" t="s">
        <v>385</v>
      </c>
      <c r="G155" s="289"/>
      <c r="H155" s="341" t="s">
        <v>425</v>
      </c>
      <c r="I155" s="341" t="s">
        <v>395</v>
      </c>
      <c r="J155" s="341"/>
      <c r="K155" s="337"/>
    </row>
    <row r="156" s="1" customFormat="1" ht="15" customHeight="1">
      <c r="B156" s="314"/>
      <c r="C156" s="341" t="s">
        <v>404</v>
      </c>
      <c r="D156" s="289"/>
      <c r="E156" s="289"/>
      <c r="F156" s="342" t="s">
        <v>391</v>
      </c>
      <c r="G156" s="289"/>
      <c r="H156" s="341" t="s">
        <v>425</v>
      </c>
      <c r="I156" s="341" t="s">
        <v>387</v>
      </c>
      <c r="J156" s="341">
        <v>50</v>
      </c>
      <c r="K156" s="337"/>
    </row>
    <row r="157" s="1" customFormat="1" ht="15" customHeight="1">
      <c r="B157" s="314"/>
      <c r="C157" s="341" t="s">
        <v>412</v>
      </c>
      <c r="D157" s="289"/>
      <c r="E157" s="289"/>
      <c r="F157" s="342" t="s">
        <v>391</v>
      </c>
      <c r="G157" s="289"/>
      <c r="H157" s="341" t="s">
        <v>425</v>
      </c>
      <c r="I157" s="341" t="s">
        <v>387</v>
      </c>
      <c r="J157" s="341">
        <v>50</v>
      </c>
      <c r="K157" s="337"/>
    </row>
    <row r="158" s="1" customFormat="1" ht="15" customHeight="1">
      <c r="B158" s="314"/>
      <c r="C158" s="341" t="s">
        <v>410</v>
      </c>
      <c r="D158" s="289"/>
      <c r="E158" s="289"/>
      <c r="F158" s="342" t="s">
        <v>391</v>
      </c>
      <c r="G158" s="289"/>
      <c r="H158" s="341" t="s">
        <v>425</v>
      </c>
      <c r="I158" s="341" t="s">
        <v>387</v>
      </c>
      <c r="J158" s="341">
        <v>50</v>
      </c>
      <c r="K158" s="337"/>
    </row>
    <row r="159" s="1" customFormat="1" ht="15" customHeight="1">
      <c r="B159" s="314"/>
      <c r="C159" s="341" t="s">
        <v>90</v>
      </c>
      <c r="D159" s="289"/>
      <c r="E159" s="289"/>
      <c r="F159" s="342" t="s">
        <v>385</v>
      </c>
      <c r="G159" s="289"/>
      <c r="H159" s="341" t="s">
        <v>447</v>
      </c>
      <c r="I159" s="341" t="s">
        <v>387</v>
      </c>
      <c r="J159" s="341" t="s">
        <v>448</v>
      </c>
      <c r="K159" s="337"/>
    </row>
    <row r="160" s="1" customFormat="1" ht="15" customHeight="1">
      <c r="B160" s="314"/>
      <c r="C160" s="341" t="s">
        <v>449</v>
      </c>
      <c r="D160" s="289"/>
      <c r="E160" s="289"/>
      <c r="F160" s="342" t="s">
        <v>385</v>
      </c>
      <c r="G160" s="289"/>
      <c r="H160" s="341" t="s">
        <v>450</v>
      </c>
      <c r="I160" s="341" t="s">
        <v>420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451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379</v>
      </c>
      <c r="D166" s="304"/>
      <c r="E166" s="304"/>
      <c r="F166" s="304" t="s">
        <v>380</v>
      </c>
      <c r="G166" s="346"/>
      <c r="H166" s="347" t="s">
        <v>54</v>
      </c>
      <c r="I166" s="347" t="s">
        <v>57</v>
      </c>
      <c r="J166" s="304" t="s">
        <v>381</v>
      </c>
      <c r="K166" s="281"/>
    </row>
    <row r="167" s="1" customFormat="1" ht="17.25" customHeight="1">
      <c r="B167" s="282"/>
      <c r="C167" s="306" t="s">
        <v>382</v>
      </c>
      <c r="D167" s="306"/>
      <c r="E167" s="306"/>
      <c r="F167" s="307" t="s">
        <v>383</v>
      </c>
      <c r="G167" s="348"/>
      <c r="H167" s="349"/>
      <c r="I167" s="349"/>
      <c r="J167" s="306" t="s">
        <v>384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388</v>
      </c>
      <c r="D169" s="289"/>
      <c r="E169" s="289"/>
      <c r="F169" s="312" t="s">
        <v>385</v>
      </c>
      <c r="G169" s="289"/>
      <c r="H169" s="289" t="s">
        <v>425</v>
      </c>
      <c r="I169" s="289" t="s">
        <v>387</v>
      </c>
      <c r="J169" s="289">
        <v>120</v>
      </c>
      <c r="K169" s="337"/>
    </row>
    <row r="170" s="1" customFormat="1" ht="15" customHeight="1">
      <c r="B170" s="314"/>
      <c r="C170" s="289" t="s">
        <v>434</v>
      </c>
      <c r="D170" s="289"/>
      <c r="E170" s="289"/>
      <c r="F170" s="312" t="s">
        <v>385</v>
      </c>
      <c r="G170" s="289"/>
      <c r="H170" s="289" t="s">
        <v>435</v>
      </c>
      <c r="I170" s="289" t="s">
        <v>387</v>
      </c>
      <c r="J170" s="289" t="s">
        <v>436</v>
      </c>
      <c r="K170" s="337"/>
    </row>
    <row r="171" s="1" customFormat="1" ht="15" customHeight="1">
      <c r="B171" s="314"/>
      <c r="C171" s="289" t="s">
        <v>83</v>
      </c>
      <c r="D171" s="289"/>
      <c r="E171" s="289"/>
      <c r="F171" s="312" t="s">
        <v>385</v>
      </c>
      <c r="G171" s="289"/>
      <c r="H171" s="289" t="s">
        <v>452</v>
      </c>
      <c r="I171" s="289" t="s">
        <v>387</v>
      </c>
      <c r="J171" s="289" t="s">
        <v>436</v>
      </c>
      <c r="K171" s="337"/>
    </row>
    <row r="172" s="1" customFormat="1" ht="15" customHeight="1">
      <c r="B172" s="314"/>
      <c r="C172" s="289" t="s">
        <v>390</v>
      </c>
      <c r="D172" s="289"/>
      <c r="E172" s="289"/>
      <c r="F172" s="312" t="s">
        <v>391</v>
      </c>
      <c r="G172" s="289"/>
      <c r="H172" s="289" t="s">
        <v>452</v>
      </c>
      <c r="I172" s="289" t="s">
        <v>387</v>
      </c>
      <c r="J172" s="289">
        <v>50</v>
      </c>
      <c r="K172" s="337"/>
    </row>
    <row r="173" s="1" customFormat="1" ht="15" customHeight="1">
      <c r="B173" s="314"/>
      <c r="C173" s="289" t="s">
        <v>393</v>
      </c>
      <c r="D173" s="289"/>
      <c r="E173" s="289"/>
      <c r="F173" s="312" t="s">
        <v>385</v>
      </c>
      <c r="G173" s="289"/>
      <c r="H173" s="289" t="s">
        <v>452</v>
      </c>
      <c r="I173" s="289" t="s">
        <v>395</v>
      </c>
      <c r="J173" s="289"/>
      <c r="K173" s="337"/>
    </row>
    <row r="174" s="1" customFormat="1" ht="15" customHeight="1">
      <c r="B174" s="314"/>
      <c r="C174" s="289" t="s">
        <v>404</v>
      </c>
      <c r="D174" s="289"/>
      <c r="E174" s="289"/>
      <c r="F174" s="312" t="s">
        <v>391</v>
      </c>
      <c r="G174" s="289"/>
      <c r="H174" s="289" t="s">
        <v>452</v>
      </c>
      <c r="I174" s="289" t="s">
        <v>387</v>
      </c>
      <c r="J174" s="289">
        <v>50</v>
      </c>
      <c r="K174" s="337"/>
    </row>
    <row r="175" s="1" customFormat="1" ht="15" customHeight="1">
      <c r="B175" s="314"/>
      <c r="C175" s="289" t="s">
        <v>412</v>
      </c>
      <c r="D175" s="289"/>
      <c r="E175" s="289"/>
      <c r="F175" s="312" t="s">
        <v>391</v>
      </c>
      <c r="G175" s="289"/>
      <c r="H175" s="289" t="s">
        <v>452</v>
      </c>
      <c r="I175" s="289" t="s">
        <v>387</v>
      </c>
      <c r="J175" s="289">
        <v>50</v>
      </c>
      <c r="K175" s="337"/>
    </row>
    <row r="176" s="1" customFormat="1" ht="15" customHeight="1">
      <c r="B176" s="314"/>
      <c r="C176" s="289" t="s">
        <v>410</v>
      </c>
      <c r="D176" s="289"/>
      <c r="E176" s="289"/>
      <c r="F176" s="312" t="s">
        <v>391</v>
      </c>
      <c r="G176" s="289"/>
      <c r="H176" s="289" t="s">
        <v>452</v>
      </c>
      <c r="I176" s="289" t="s">
        <v>387</v>
      </c>
      <c r="J176" s="289">
        <v>50</v>
      </c>
      <c r="K176" s="337"/>
    </row>
    <row r="177" s="1" customFormat="1" ht="15" customHeight="1">
      <c r="B177" s="314"/>
      <c r="C177" s="289" t="s">
        <v>100</v>
      </c>
      <c r="D177" s="289"/>
      <c r="E177" s="289"/>
      <c r="F177" s="312" t="s">
        <v>385</v>
      </c>
      <c r="G177" s="289"/>
      <c r="H177" s="289" t="s">
        <v>453</v>
      </c>
      <c r="I177" s="289" t="s">
        <v>454</v>
      </c>
      <c r="J177" s="289"/>
      <c r="K177" s="337"/>
    </row>
    <row r="178" s="1" customFormat="1" ht="15" customHeight="1">
      <c r="B178" s="314"/>
      <c r="C178" s="289" t="s">
        <v>57</v>
      </c>
      <c r="D178" s="289"/>
      <c r="E178" s="289"/>
      <c r="F178" s="312" t="s">
        <v>385</v>
      </c>
      <c r="G178" s="289"/>
      <c r="H178" s="289" t="s">
        <v>455</v>
      </c>
      <c r="I178" s="289" t="s">
        <v>456</v>
      </c>
      <c r="J178" s="289">
        <v>1</v>
      </c>
      <c r="K178" s="337"/>
    </row>
    <row r="179" s="1" customFormat="1" ht="15" customHeight="1">
      <c r="B179" s="314"/>
      <c r="C179" s="289" t="s">
        <v>53</v>
      </c>
      <c r="D179" s="289"/>
      <c r="E179" s="289"/>
      <c r="F179" s="312" t="s">
        <v>385</v>
      </c>
      <c r="G179" s="289"/>
      <c r="H179" s="289" t="s">
        <v>457</v>
      </c>
      <c r="I179" s="289" t="s">
        <v>387</v>
      </c>
      <c r="J179" s="289">
        <v>20</v>
      </c>
      <c r="K179" s="337"/>
    </row>
    <row r="180" s="1" customFormat="1" ht="15" customHeight="1">
      <c r="B180" s="314"/>
      <c r="C180" s="289" t="s">
        <v>54</v>
      </c>
      <c r="D180" s="289"/>
      <c r="E180" s="289"/>
      <c r="F180" s="312" t="s">
        <v>385</v>
      </c>
      <c r="G180" s="289"/>
      <c r="H180" s="289" t="s">
        <v>458</v>
      </c>
      <c r="I180" s="289" t="s">
        <v>387</v>
      </c>
      <c r="J180" s="289">
        <v>255</v>
      </c>
      <c r="K180" s="337"/>
    </row>
    <row r="181" s="1" customFormat="1" ht="15" customHeight="1">
      <c r="B181" s="314"/>
      <c r="C181" s="289" t="s">
        <v>101</v>
      </c>
      <c r="D181" s="289"/>
      <c r="E181" s="289"/>
      <c r="F181" s="312" t="s">
        <v>385</v>
      </c>
      <c r="G181" s="289"/>
      <c r="H181" s="289" t="s">
        <v>349</v>
      </c>
      <c r="I181" s="289" t="s">
        <v>387</v>
      </c>
      <c r="J181" s="289">
        <v>10</v>
      </c>
      <c r="K181" s="337"/>
    </row>
    <row r="182" s="1" customFormat="1" ht="15" customHeight="1">
      <c r="B182" s="314"/>
      <c r="C182" s="289" t="s">
        <v>102</v>
      </c>
      <c r="D182" s="289"/>
      <c r="E182" s="289"/>
      <c r="F182" s="312" t="s">
        <v>385</v>
      </c>
      <c r="G182" s="289"/>
      <c r="H182" s="289" t="s">
        <v>459</v>
      </c>
      <c r="I182" s="289" t="s">
        <v>420</v>
      </c>
      <c r="J182" s="289"/>
      <c r="K182" s="337"/>
    </row>
    <row r="183" s="1" customFormat="1" ht="15" customHeight="1">
      <c r="B183" s="314"/>
      <c r="C183" s="289" t="s">
        <v>460</v>
      </c>
      <c r="D183" s="289"/>
      <c r="E183" s="289"/>
      <c r="F183" s="312" t="s">
        <v>385</v>
      </c>
      <c r="G183" s="289"/>
      <c r="H183" s="289" t="s">
        <v>461</v>
      </c>
      <c r="I183" s="289" t="s">
        <v>420</v>
      </c>
      <c r="J183" s="289"/>
      <c r="K183" s="337"/>
    </row>
    <row r="184" s="1" customFormat="1" ht="15" customHeight="1">
      <c r="B184" s="314"/>
      <c r="C184" s="289" t="s">
        <v>449</v>
      </c>
      <c r="D184" s="289"/>
      <c r="E184" s="289"/>
      <c r="F184" s="312" t="s">
        <v>385</v>
      </c>
      <c r="G184" s="289"/>
      <c r="H184" s="289" t="s">
        <v>462</v>
      </c>
      <c r="I184" s="289" t="s">
        <v>420</v>
      </c>
      <c r="J184" s="289"/>
      <c r="K184" s="337"/>
    </row>
    <row r="185" s="1" customFormat="1" ht="15" customHeight="1">
      <c r="B185" s="314"/>
      <c r="C185" s="289" t="s">
        <v>104</v>
      </c>
      <c r="D185" s="289"/>
      <c r="E185" s="289"/>
      <c r="F185" s="312" t="s">
        <v>391</v>
      </c>
      <c r="G185" s="289"/>
      <c r="H185" s="289" t="s">
        <v>463</v>
      </c>
      <c r="I185" s="289" t="s">
        <v>387</v>
      </c>
      <c r="J185" s="289">
        <v>50</v>
      </c>
      <c r="K185" s="337"/>
    </row>
    <row r="186" s="1" customFormat="1" ht="15" customHeight="1">
      <c r="B186" s="314"/>
      <c r="C186" s="289" t="s">
        <v>464</v>
      </c>
      <c r="D186" s="289"/>
      <c r="E186" s="289"/>
      <c r="F186" s="312" t="s">
        <v>391</v>
      </c>
      <c r="G186" s="289"/>
      <c r="H186" s="289" t="s">
        <v>465</v>
      </c>
      <c r="I186" s="289" t="s">
        <v>466</v>
      </c>
      <c r="J186" s="289"/>
      <c r="K186" s="337"/>
    </row>
    <row r="187" s="1" customFormat="1" ht="15" customHeight="1">
      <c r="B187" s="314"/>
      <c r="C187" s="289" t="s">
        <v>467</v>
      </c>
      <c r="D187" s="289"/>
      <c r="E187" s="289"/>
      <c r="F187" s="312" t="s">
        <v>391</v>
      </c>
      <c r="G187" s="289"/>
      <c r="H187" s="289" t="s">
        <v>468</v>
      </c>
      <c r="I187" s="289" t="s">
        <v>466</v>
      </c>
      <c r="J187" s="289"/>
      <c r="K187" s="337"/>
    </row>
    <row r="188" s="1" customFormat="1" ht="15" customHeight="1">
      <c r="B188" s="314"/>
      <c r="C188" s="289" t="s">
        <v>469</v>
      </c>
      <c r="D188" s="289"/>
      <c r="E188" s="289"/>
      <c r="F188" s="312" t="s">
        <v>391</v>
      </c>
      <c r="G188" s="289"/>
      <c r="H188" s="289" t="s">
        <v>470</v>
      </c>
      <c r="I188" s="289" t="s">
        <v>466</v>
      </c>
      <c r="J188" s="289"/>
      <c r="K188" s="337"/>
    </row>
    <row r="189" s="1" customFormat="1" ht="15" customHeight="1">
      <c r="B189" s="314"/>
      <c r="C189" s="350" t="s">
        <v>471</v>
      </c>
      <c r="D189" s="289"/>
      <c r="E189" s="289"/>
      <c r="F189" s="312" t="s">
        <v>391</v>
      </c>
      <c r="G189" s="289"/>
      <c r="H189" s="289" t="s">
        <v>472</v>
      </c>
      <c r="I189" s="289" t="s">
        <v>473</v>
      </c>
      <c r="J189" s="351" t="s">
        <v>474</v>
      </c>
      <c r="K189" s="337"/>
    </row>
    <row r="190" s="17" customFormat="1" ht="15" customHeight="1">
      <c r="B190" s="352"/>
      <c r="C190" s="353" t="s">
        <v>475</v>
      </c>
      <c r="D190" s="354"/>
      <c r="E190" s="354"/>
      <c r="F190" s="355" t="s">
        <v>391</v>
      </c>
      <c r="G190" s="354"/>
      <c r="H190" s="354" t="s">
        <v>476</v>
      </c>
      <c r="I190" s="354" t="s">
        <v>473</v>
      </c>
      <c r="J190" s="356" t="s">
        <v>474</v>
      </c>
      <c r="K190" s="357"/>
    </row>
    <row r="191" s="1" customFormat="1" ht="15" customHeight="1">
      <c r="B191" s="314"/>
      <c r="C191" s="350" t="s">
        <v>42</v>
      </c>
      <c r="D191" s="289"/>
      <c r="E191" s="289"/>
      <c r="F191" s="312" t="s">
        <v>385</v>
      </c>
      <c r="G191" s="289"/>
      <c r="H191" s="286" t="s">
        <v>477</v>
      </c>
      <c r="I191" s="289" t="s">
        <v>478</v>
      </c>
      <c r="J191" s="289"/>
      <c r="K191" s="337"/>
    </row>
    <row r="192" s="1" customFormat="1" ht="15" customHeight="1">
      <c r="B192" s="314"/>
      <c r="C192" s="350" t="s">
        <v>479</v>
      </c>
      <c r="D192" s="289"/>
      <c r="E192" s="289"/>
      <c r="F192" s="312" t="s">
        <v>385</v>
      </c>
      <c r="G192" s="289"/>
      <c r="H192" s="289" t="s">
        <v>480</v>
      </c>
      <c r="I192" s="289" t="s">
        <v>420</v>
      </c>
      <c r="J192" s="289"/>
      <c r="K192" s="337"/>
    </row>
    <row r="193" s="1" customFormat="1" ht="15" customHeight="1">
      <c r="B193" s="314"/>
      <c r="C193" s="350" t="s">
        <v>481</v>
      </c>
      <c r="D193" s="289"/>
      <c r="E193" s="289"/>
      <c r="F193" s="312" t="s">
        <v>385</v>
      </c>
      <c r="G193" s="289"/>
      <c r="H193" s="289" t="s">
        <v>482</v>
      </c>
      <c r="I193" s="289" t="s">
        <v>420</v>
      </c>
      <c r="J193" s="289"/>
      <c r="K193" s="337"/>
    </row>
    <row r="194" s="1" customFormat="1" ht="15" customHeight="1">
      <c r="B194" s="314"/>
      <c r="C194" s="350" t="s">
        <v>483</v>
      </c>
      <c r="D194" s="289"/>
      <c r="E194" s="289"/>
      <c r="F194" s="312" t="s">
        <v>391</v>
      </c>
      <c r="G194" s="289"/>
      <c r="H194" s="289" t="s">
        <v>484</v>
      </c>
      <c r="I194" s="289" t="s">
        <v>420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485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486</v>
      </c>
      <c r="D201" s="359"/>
      <c r="E201" s="359"/>
      <c r="F201" s="359" t="s">
        <v>487</v>
      </c>
      <c r="G201" s="360"/>
      <c r="H201" s="359" t="s">
        <v>488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478</v>
      </c>
      <c r="D203" s="289"/>
      <c r="E203" s="289"/>
      <c r="F203" s="312" t="s">
        <v>43</v>
      </c>
      <c r="G203" s="289"/>
      <c r="H203" s="289" t="s">
        <v>489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44</v>
      </c>
      <c r="G204" s="289"/>
      <c r="H204" s="289" t="s">
        <v>490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47</v>
      </c>
      <c r="G205" s="289"/>
      <c r="H205" s="289" t="s">
        <v>491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45</v>
      </c>
      <c r="G206" s="289"/>
      <c r="H206" s="289" t="s">
        <v>492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46</v>
      </c>
      <c r="G207" s="289"/>
      <c r="H207" s="289" t="s">
        <v>493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432</v>
      </c>
      <c r="D209" s="289"/>
      <c r="E209" s="289"/>
      <c r="F209" s="312" t="s">
        <v>78</v>
      </c>
      <c r="G209" s="289"/>
      <c r="H209" s="289" t="s">
        <v>494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328</v>
      </c>
      <c r="G210" s="289"/>
      <c r="H210" s="289" t="s">
        <v>329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326</v>
      </c>
      <c r="G211" s="289"/>
      <c r="H211" s="289" t="s">
        <v>495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330</v>
      </c>
      <c r="G212" s="350"/>
      <c r="H212" s="341" t="s">
        <v>331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332</v>
      </c>
      <c r="G213" s="350"/>
      <c r="H213" s="341" t="s">
        <v>496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456</v>
      </c>
      <c r="D215" s="289"/>
      <c r="E215" s="289"/>
      <c r="F215" s="312">
        <v>1</v>
      </c>
      <c r="G215" s="350"/>
      <c r="H215" s="341" t="s">
        <v>497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498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499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500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VZDALEN\user</dc:creator>
  <cp:lastModifiedBy>VZDALEN\user</cp:lastModifiedBy>
  <dcterms:created xsi:type="dcterms:W3CDTF">2025-10-01T10:07:29Z</dcterms:created>
  <dcterms:modified xsi:type="dcterms:W3CDTF">2025-10-01T10:07:33Z</dcterms:modified>
</cp:coreProperties>
</file>